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"/>
    </mc:Choice>
  </mc:AlternateContent>
  <xr:revisionPtr revIDLastSave="0" documentId="13_ncr:1_{9D9CA1CD-BAD3-4DC7-842E-9A71BA96DC8B}" xr6:coauthVersionLast="47" xr6:coauthVersionMax="47" xr10:uidLastSave="{00000000-0000-0000-0000-000000000000}"/>
  <bookViews>
    <workbookView xWindow="-108" yWindow="-108" windowWidth="23256" windowHeight="12576" tabRatio="812" firstSheet="15" activeTab="28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91" i="19" l="1"/>
  <c r="G691" i="19"/>
  <c r="H691" i="19"/>
  <c r="F691" i="19"/>
  <c r="G789" i="28"/>
  <c r="I789" i="28"/>
  <c r="I779" i="28"/>
  <c r="I780" i="28"/>
  <c r="I781" i="28"/>
  <c r="I782" i="28"/>
  <c r="I783" i="28"/>
  <c r="I784" i="28"/>
  <c r="I778" i="28"/>
  <c r="L785" i="28"/>
  <c r="L788" i="28" s="1"/>
  <c r="K785" i="28"/>
  <c r="K787" i="28" s="1"/>
  <c r="J785" i="28"/>
  <c r="J787" i="28" s="1"/>
  <c r="I785" i="28"/>
  <c r="I787" i="28" s="1"/>
  <c r="H785" i="28"/>
  <c r="H787" i="28" s="1"/>
  <c r="G785" i="28"/>
  <c r="G787" i="28" s="1"/>
  <c r="F785" i="28"/>
  <c r="F789" i="28" s="1"/>
  <c r="E785" i="28"/>
  <c r="E789" i="28" s="1"/>
  <c r="D785" i="28"/>
  <c r="D788" i="28" s="1"/>
  <c r="C785" i="28"/>
  <c r="C787" i="28" s="1"/>
  <c r="B785" i="28"/>
  <c r="B789" i="28" s="1"/>
  <c r="B779" i="28"/>
  <c r="C779" i="28"/>
  <c r="D779" i="28"/>
  <c r="E779" i="28"/>
  <c r="F779" i="28"/>
  <c r="G779" i="28"/>
  <c r="H779" i="28"/>
  <c r="J779" i="28"/>
  <c r="K779" i="28"/>
  <c r="L779" i="28"/>
  <c r="M779" i="28"/>
  <c r="N779" i="28"/>
  <c r="B780" i="28"/>
  <c r="C780" i="28"/>
  <c r="D780" i="28"/>
  <c r="M780" i="28" s="1"/>
  <c r="E780" i="28"/>
  <c r="F780" i="28"/>
  <c r="G780" i="28"/>
  <c r="H780" i="28"/>
  <c r="J780" i="28"/>
  <c r="K780" i="28"/>
  <c r="L780" i="28"/>
  <c r="B781" i="28"/>
  <c r="C781" i="28"/>
  <c r="D781" i="28"/>
  <c r="M781" i="28" s="1"/>
  <c r="E781" i="28"/>
  <c r="F781" i="28"/>
  <c r="G781" i="28"/>
  <c r="H781" i="28"/>
  <c r="J781" i="28"/>
  <c r="K781" i="28"/>
  <c r="L781" i="28"/>
  <c r="N781" i="28"/>
  <c r="B782" i="28"/>
  <c r="C782" i="28"/>
  <c r="D782" i="28"/>
  <c r="M782" i="28" s="1"/>
  <c r="E782" i="28"/>
  <c r="F782" i="28"/>
  <c r="G782" i="28"/>
  <c r="H782" i="28"/>
  <c r="J782" i="28"/>
  <c r="K782" i="28"/>
  <c r="L782" i="28"/>
  <c r="N782" i="28"/>
  <c r="B783" i="28"/>
  <c r="C783" i="28"/>
  <c r="D783" i="28"/>
  <c r="N783" i="28" s="1"/>
  <c r="E783" i="28"/>
  <c r="F783" i="28"/>
  <c r="G783" i="28"/>
  <c r="H783" i="28"/>
  <c r="J783" i="28"/>
  <c r="K783" i="28"/>
  <c r="L783" i="28"/>
  <c r="M783" i="28"/>
  <c r="B784" i="28"/>
  <c r="C784" i="28"/>
  <c r="D784" i="28"/>
  <c r="N784" i="28" s="1"/>
  <c r="E784" i="28"/>
  <c r="F784" i="28"/>
  <c r="G784" i="28"/>
  <c r="H784" i="28"/>
  <c r="J784" i="28"/>
  <c r="K784" i="28"/>
  <c r="L784" i="28"/>
  <c r="M784" i="28"/>
  <c r="C778" i="28"/>
  <c r="D778" i="28"/>
  <c r="N778" i="28" s="1"/>
  <c r="E778" i="28"/>
  <c r="F778" i="28"/>
  <c r="G778" i="28"/>
  <c r="H778" i="28"/>
  <c r="J778" i="28"/>
  <c r="K778" i="28"/>
  <c r="L778" i="28"/>
  <c r="B778" i="28"/>
  <c r="B683" i="23"/>
  <c r="C683" i="23"/>
  <c r="D683" i="23"/>
  <c r="E683" i="23"/>
  <c r="F683" i="23"/>
  <c r="G683" i="23"/>
  <c r="H683" i="23"/>
  <c r="I683" i="23"/>
  <c r="B684" i="23"/>
  <c r="C684" i="23"/>
  <c r="D684" i="23"/>
  <c r="E684" i="23"/>
  <c r="F684" i="23"/>
  <c r="G684" i="23"/>
  <c r="H684" i="23"/>
  <c r="I684" i="23"/>
  <c r="B685" i="23"/>
  <c r="C685" i="23"/>
  <c r="D685" i="23"/>
  <c r="E685" i="23"/>
  <c r="F685" i="23"/>
  <c r="G685" i="23"/>
  <c r="H685" i="23"/>
  <c r="I685" i="23"/>
  <c r="B686" i="23"/>
  <c r="C686" i="23"/>
  <c r="D686" i="23"/>
  <c r="E686" i="23"/>
  <c r="F686" i="23"/>
  <c r="G686" i="23"/>
  <c r="H686" i="23"/>
  <c r="I686" i="23"/>
  <c r="B687" i="23"/>
  <c r="C687" i="23"/>
  <c r="D687" i="23"/>
  <c r="E687" i="23"/>
  <c r="F687" i="23"/>
  <c r="G687" i="23"/>
  <c r="H687" i="23"/>
  <c r="I687" i="23"/>
  <c r="B688" i="23"/>
  <c r="C688" i="23"/>
  <c r="D688" i="23"/>
  <c r="E688" i="23"/>
  <c r="F688" i="23"/>
  <c r="G688" i="23"/>
  <c r="H688" i="23"/>
  <c r="I688" i="23"/>
  <c r="B689" i="23"/>
  <c r="C689" i="23"/>
  <c r="D689" i="23"/>
  <c r="E689" i="23"/>
  <c r="F689" i="23"/>
  <c r="G689" i="23"/>
  <c r="H689" i="23"/>
  <c r="I689" i="23"/>
  <c r="B683" i="22"/>
  <c r="C683" i="22"/>
  <c r="D683" i="22"/>
  <c r="E683" i="22"/>
  <c r="F683" i="22"/>
  <c r="G683" i="22"/>
  <c r="H683" i="22"/>
  <c r="I683" i="22"/>
  <c r="J683" i="22"/>
  <c r="K683" i="22"/>
  <c r="B684" i="22"/>
  <c r="C684" i="22"/>
  <c r="D684" i="22"/>
  <c r="E684" i="22"/>
  <c r="F684" i="22"/>
  <c r="G684" i="22"/>
  <c r="H684" i="22"/>
  <c r="I684" i="22"/>
  <c r="J684" i="22"/>
  <c r="K684" i="22"/>
  <c r="B685" i="22"/>
  <c r="C685" i="22"/>
  <c r="D685" i="22"/>
  <c r="E685" i="22"/>
  <c r="F685" i="22"/>
  <c r="G685" i="22"/>
  <c r="H685" i="22"/>
  <c r="I685" i="22"/>
  <c r="J685" i="22"/>
  <c r="K685" i="22"/>
  <c r="B686" i="22"/>
  <c r="C686" i="22"/>
  <c r="D686" i="22"/>
  <c r="E686" i="22"/>
  <c r="F686" i="22"/>
  <c r="G686" i="22"/>
  <c r="H686" i="22"/>
  <c r="I686" i="22"/>
  <c r="J686" i="22"/>
  <c r="K686" i="22"/>
  <c r="B687" i="22"/>
  <c r="C687" i="22"/>
  <c r="D687" i="22"/>
  <c r="E687" i="22"/>
  <c r="F687" i="22"/>
  <c r="G687" i="22"/>
  <c r="H687" i="22"/>
  <c r="I687" i="22"/>
  <c r="J687" i="22"/>
  <c r="K687" i="22"/>
  <c r="B688" i="22"/>
  <c r="C688" i="22"/>
  <c r="D688" i="22"/>
  <c r="E688" i="22"/>
  <c r="F688" i="22"/>
  <c r="G688" i="22"/>
  <c r="H688" i="22"/>
  <c r="I688" i="22"/>
  <c r="J688" i="22"/>
  <c r="K688" i="22"/>
  <c r="B689" i="22"/>
  <c r="C689" i="22"/>
  <c r="D689" i="22"/>
  <c r="E689" i="22"/>
  <c r="F689" i="22"/>
  <c r="G689" i="22"/>
  <c r="H689" i="22"/>
  <c r="I689" i="22"/>
  <c r="J689" i="22"/>
  <c r="K689" i="22"/>
  <c r="B683" i="21"/>
  <c r="C683" i="21"/>
  <c r="D683" i="21"/>
  <c r="E683" i="21"/>
  <c r="F683" i="21"/>
  <c r="G683" i="21"/>
  <c r="H683" i="21"/>
  <c r="I683" i="21"/>
  <c r="J683" i="21"/>
  <c r="K683" i="21"/>
  <c r="B684" i="21"/>
  <c r="C684" i="21"/>
  <c r="D684" i="21"/>
  <c r="E684" i="21"/>
  <c r="F684" i="21"/>
  <c r="G684" i="21"/>
  <c r="H684" i="21"/>
  <c r="I684" i="21"/>
  <c r="J684" i="21"/>
  <c r="K684" i="21"/>
  <c r="B685" i="21"/>
  <c r="C685" i="21"/>
  <c r="D685" i="21"/>
  <c r="E685" i="21"/>
  <c r="F685" i="21"/>
  <c r="G685" i="21"/>
  <c r="H685" i="21"/>
  <c r="I685" i="21"/>
  <c r="J685" i="21"/>
  <c r="K685" i="21"/>
  <c r="B686" i="21"/>
  <c r="C686" i="21"/>
  <c r="D686" i="21"/>
  <c r="E686" i="21"/>
  <c r="F686" i="21"/>
  <c r="G686" i="21"/>
  <c r="H686" i="21"/>
  <c r="I686" i="21"/>
  <c r="J686" i="21"/>
  <c r="K686" i="21"/>
  <c r="B687" i="21"/>
  <c r="C687" i="21"/>
  <c r="D687" i="21"/>
  <c r="E687" i="21"/>
  <c r="F687" i="21"/>
  <c r="G687" i="21"/>
  <c r="H687" i="21"/>
  <c r="I687" i="21"/>
  <c r="J687" i="21"/>
  <c r="K687" i="21"/>
  <c r="B688" i="21"/>
  <c r="C688" i="21"/>
  <c r="D688" i="21"/>
  <c r="E688" i="21"/>
  <c r="F688" i="21"/>
  <c r="G688" i="21"/>
  <c r="H688" i="21"/>
  <c r="I688" i="21"/>
  <c r="J688" i="21"/>
  <c r="K688" i="21"/>
  <c r="B689" i="21"/>
  <c r="C689" i="21"/>
  <c r="D689" i="21"/>
  <c r="E689" i="21"/>
  <c r="F689" i="21"/>
  <c r="G689" i="21"/>
  <c r="H689" i="21"/>
  <c r="I689" i="21"/>
  <c r="J689" i="21"/>
  <c r="K689" i="21"/>
  <c r="B683" i="19"/>
  <c r="C683" i="19"/>
  <c r="D683" i="19"/>
  <c r="E683" i="19"/>
  <c r="F683" i="19"/>
  <c r="G683" i="19"/>
  <c r="M683" i="19" s="1"/>
  <c r="H683" i="19"/>
  <c r="N683" i="19" s="1"/>
  <c r="I683" i="19"/>
  <c r="J683" i="19"/>
  <c r="K683" i="19"/>
  <c r="L683" i="19"/>
  <c r="O683" i="19"/>
  <c r="B684" i="19"/>
  <c r="C684" i="19"/>
  <c r="D684" i="19"/>
  <c r="E684" i="19"/>
  <c r="F684" i="19"/>
  <c r="G684" i="19"/>
  <c r="M684" i="19" s="1"/>
  <c r="H684" i="19"/>
  <c r="I684" i="19"/>
  <c r="J684" i="19"/>
  <c r="O684" i="19" s="1"/>
  <c r="K684" i="19"/>
  <c r="L684" i="19"/>
  <c r="N684" i="19"/>
  <c r="B685" i="19"/>
  <c r="C685" i="19"/>
  <c r="D685" i="19"/>
  <c r="E685" i="19"/>
  <c r="F685" i="19"/>
  <c r="G685" i="19"/>
  <c r="H685" i="19"/>
  <c r="N685" i="19" s="1"/>
  <c r="I685" i="19"/>
  <c r="J685" i="19"/>
  <c r="O685" i="19" s="1"/>
  <c r="K685" i="19"/>
  <c r="L685" i="19"/>
  <c r="M685" i="19"/>
  <c r="B686" i="19"/>
  <c r="C686" i="19"/>
  <c r="D686" i="19"/>
  <c r="E686" i="19"/>
  <c r="M686" i="19" s="1"/>
  <c r="F686" i="19"/>
  <c r="G686" i="19"/>
  <c r="H686" i="19"/>
  <c r="I686" i="19"/>
  <c r="J686" i="19"/>
  <c r="O686" i="19" s="1"/>
  <c r="K686" i="19"/>
  <c r="L686" i="19"/>
  <c r="N686" i="19"/>
  <c r="B687" i="19"/>
  <c r="C687" i="19"/>
  <c r="D687" i="19"/>
  <c r="E687" i="19"/>
  <c r="F687" i="19"/>
  <c r="G687" i="19"/>
  <c r="M687" i="19" s="1"/>
  <c r="H687" i="19"/>
  <c r="N687" i="19" s="1"/>
  <c r="I687" i="19"/>
  <c r="J687" i="19"/>
  <c r="K687" i="19"/>
  <c r="L687" i="19"/>
  <c r="O687" i="19"/>
  <c r="B688" i="19"/>
  <c r="C688" i="19"/>
  <c r="D688" i="19"/>
  <c r="E688" i="19"/>
  <c r="F688" i="19"/>
  <c r="G688" i="19"/>
  <c r="M688" i="19" s="1"/>
  <c r="H688" i="19"/>
  <c r="I688" i="19"/>
  <c r="J688" i="19"/>
  <c r="O688" i="19" s="1"/>
  <c r="K688" i="19"/>
  <c r="L688" i="19"/>
  <c r="N688" i="19"/>
  <c r="B689" i="19"/>
  <c r="C689" i="19"/>
  <c r="D689" i="19"/>
  <c r="E689" i="19"/>
  <c r="F689" i="19"/>
  <c r="G689" i="19"/>
  <c r="H689" i="19"/>
  <c r="N689" i="19" s="1"/>
  <c r="I689" i="19"/>
  <c r="J689" i="19"/>
  <c r="O689" i="19" s="1"/>
  <c r="K689" i="19"/>
  <c r="L689" i="19"/>
  <c r="M689" i="19"/>
  <c r="B682" i="1"/>
  <c r="C682" i="1"/>
  <c r="E682" i="1"/>
  <c r="G682" i="1"/>
  <c r="H682" i="1"/>
  <c r="AH682" i="1" s="1"/>
  <c r="I682" i="1"/>
  <c r="J682" i="1"/>
  <c r="AI682" i="1" s="1"/>
  <c r="K682" i="1"/>
  <c r="M682" i="1"/>
  <c r="N682" i="1"/>
  <c r="O682" i="1"/>
  <c r="Z682" i="1"/>
  <c r="AA682" i="1"/>
  <c r="AB682" i="1"/>
  <c r="AC682" i="1"/>
  <c r="AE682" i="1"/>
  <c r="AF682" i="1"/>
  <c r="AN682" i="1" s="1"/>
  <c r="AG682" i="1"/>
  <c r="AJ682" i="1"/>
  <c r="AK682" i="1"/>
  <c r="AL682" i="1"/>
  <c r="AO682" i="1"/>
  <c r="AQ682" i="1"/>
  <c r="AR682" i="1"/>
  <c r="AS682" i="1"/>
  <c r="AT682" i="1"/>
  <c r="AU682" i="1"/>
  <c r="AV682" i="1"/>
  <c r="AW682" i="1"/>
  <c r="AX682" i="1"/>
  <c r="AZ682" i="1"/>
  <c r="BA682" i="1"/>
  <c r="BC682" i="1"/>
  <c r="BD682" i="1"/>
  <c r="BE682" i="1"/>
  <c r="BF682" i="1"/>
  <c r="BG682" i="1"/>
  <c r="BH682" i="1"/>
  <c r="BI682" i="1"/>
  <c r="BJ682" i="1"/>
  <c r="B683" i="1"/>
  <c r="AQ683" i="1" s="1"/>
  <c r="C683" i="1"/>
  <c r="E683" i="1"/>
  <c r="G683" i="1"/>
  <c r="H683" i="1"/>
  <c r="I683" i="1"/>
  <c r="J683" i="1"/>
  <c r="AI684" i="1" s="1"/>
  <c r="K683" i="1"/>
  <c r="M683" i="1"/>
  <c r="AJ683" i="1" s="1"/>
  <c r="N683" i="1"/>
  <c r="Z683" i="1" s="1"/>
  <c r="O683" i="1"/>
  <c r="Q683" i="1"/>
  <c r="R683" i="1" s="1"/>
  <c r="AB683" i="1"/>
  <c r="AC683" i="1"/>
  <c r="AE683" i="1"/>
  <c r="AN683" i="1" s="1"/>
  <c r="AF683" i="1"/>
  <c r="AG683" i="1"/>
  <c r="AL683" i="1"/>
  <c r="AO683" i="1"/>
  <c r="AR683" i="1"/>
  <c r="AS683" i="1"/>
  <c r="AT683" i="1"/>
  <c r="AV683" i="1"/>
  <c r="AW683" i="1"/>
  <c r="AX683" i="1"/>
  <c r="BB683" i="1"/>
  <c r="BC683" i="1"/>
  <c r="BE683" i="1"/>
  <c r="BF683" i="1"/>
  <c r="BG683" i="1"/>
  <c r="BH683" i="1"/>
  <c r="B684" i="1"/>
  <c r="AE684" i="1" s="1"/>
  <c r="AN684" i="1" s="1"/>
  <c r="C684" i="1"/>
  <c r="E684" i="1"/>
  <c r="AR684" i="1" s="1"/>
  <c r="G684" i="1"/>
  <c r="BI684" i="1" s="1"/>
  <c r="H684" i="1"/>
  <c r="AB684" i="1" s="1"/>
  <c r="I684" i="1"/>
  <c r="J684" i="1"/>
  <c r="AU684" i="1" s="1"/>
  <c r="K684" i="1"/>
  <c r="M684" i="1"/>
  <c r="BJ684" i="1" s="1"/>
  <c r="N684" i="1"/>
  <c r="AK684" i="1" s="1"/>
  <c r="O684" i="1"/>
  <c r="AL684" i="1" s="1"/>
  <c r="Q684" i="1"/>
  <c r="R684" i="1" s="1"/>
  <c r="Z684" i="1"/>
  <c r="AF684" i="1"/>
  <c r="AG684" i="1"/>
  <c r="AH684" i="1"/>
  <c r="AO684" i="1"/>
  <c r="AQ684" i="1"/>
  <c r="AT684" i="1"/>
  <c r="AX684" i="1"/>
  <c r="AZ684" i="1"/>
  <c r="BG684" i="1"/>
  <c r="BH684" i="1"/>
  <c r="B685" i="1"/>
  <c r="AE685" i="1" s="1"/>
  <c r="C685" i="1"/>
  <c r="E685" i="1"/>
  <c r="BD685" i="1" s="1"/>
  <c r="G685" i="1"/>
  <c r="H685" i="1"/>
  <c r="AT685" i="1" s="1"/>
  <c r="I685" i="1"/>
  <c r="BH685" i="1" s="1"/>
  <c r="J685" i="1"/>
  <c r="K685" i="1"/>
  <c r="M685" i="1"/>
  <c r="AA685" i="1" s="1"/>
  <c r="N685" i="1"/>
  <c r="O685" i="1"/>
  <c r="AC685" i="1" s="1"/>
  <c r="Z685" i="1"/>
  <c r="AH685" i="1"/>
  <c r="AI685" i="1"/>
  <c r="AK685" i="1"/>
  <c r="AR685" i="1"/>
  <c r="AS685" i="1"/>
  <c r="AU685" i="1"/>
  <c r="AW685" i="1"/>
  <c r="BB685" i="1"/>
  <c r="BG685" i="1"/>
  <c r="BI685" i="1"/>
  <c r="BJ685" i="1"/>
  <c r="B686" i="1"/>
  <c r="C686" i="1"/>
  <c r="E686" i="1"/>
  <c r="G686" i="1"/>
  <c r="H686" i="1"/>
  <c r="AH686" i="1" s="1"/>
  <c r="I686" i="1"/>
  <c r="J686" i="1"/>
  <c r="BI686" i="1" s="1"/>
  <c r="K686" i="1"/>
  <c r="M686" i="1"/>
  <c r="N686" i="1"/>
  <c r="Z686" i="1" s="1"/>
  <c r="O686" i="1"/>
  <c r="AC686" i="1" s="1"/>
  <c r="AA686" i="1"/>
  <c r="AB686" i="1"/>
  <c r="AE686" i="1"/>
  <c r="AG686" i="1"/>
  <c r="AJ686" i="1"/>
  <c r="AK686" i="1"/>
  <c r="AQ686" i="1"/>
  <c r="AR686" i="1"/>
  <c r="AS686" i="1"/>
  <c r="AT686" i="1"/>
  <c r="AU686" i="1"/>
  <c r="AV686" i="1"/>
  <c r="AW686" i="1"/>
  <c r="AZ686" i="1"/>
  <c r="BD686" i="1"/>
  <c r="BE686" i="1"/>
  <c r="BF686" i="1"/>
  <c r="BG686" i="1"/>
  <c r="BH686" i="1"/>
  <c r="BJ686" i="1"/>
  <c r="B687" i="1"/>
  <c r="AQ687" i="1" s="1"/>
  <c r="C687" i="1"/>
  <c r="E687" i="1"/>
  <c r="G687" i="1"/>
  <c r="AS687" i="1" s="1"/>
  <c r="H687" i="1"/>
  <c r="AB687" i="1" s="1"/>
  <c r="I687" i="1"/>
  <c r="J687" i="1"/>
  <c r="AI688" i="1" s="1"/>
  <c r="K687" i="1"/>
  <c r="M687" i="1"/>
  <c r="AA687" i="1" s="1"/>
  <c r="N687" i="1"/>
  <c r="Z687" i="1" s="1"/>
  <c r="O687" i="1"/>
  <c r="Q687" i="1"/>
  <c r="R687" i="1" s="1"/>
  <c r="AC687" i="1"/>
  <c r="AE687" i="1"/>
  <c r="BA687" i="1" s="1"/>
  <c r="AF687" i="1"/>
  <c r="AG687" i="1"/>
  <c r="AL687" i="1"/>
  <c r="AN687" i="1"/>
  <c r="AO687" i="1"/>
  <c r="AR687" i="1"/>
  <c r="AT687" i="1"/>
  <c r="AV687" i="1"/>
  <c r="AW687" i="1"/>
  <c r="AX687" i="1"/>
  <c r="BB687" i="1"/>
  <c r="BC687" i="1"/>
  <c r="BE687" i="1"/>
  <c r="BF687" i="1"/>
  <c r="BG687" i="1"/>
  <c r="BH687" i="1"/>
  <c r="B688" i="1"/>
  <c r="AE688" i="1" s="1"/>
  <c r="C688" i="1"/>
  <c r="E688" i="1"/>
  <c r="AR688" i="1" s="1"/>
  <c r="G688" i="1"/>
  <c r="BI688" i="1" s="1"/>
  <c r="H688" i="1"/>
  <c r="I688" i="1"/>
  <c r="J688" i="1"/>
  <c r="AU688" i="1" s="1"/>
  <c r="K688" i="1"/>
  <c r="M688" i="1"/>
  <c r="BJ688" i="1" s="1"/>
  <c r="N688" i="1"/>
  <c r="O688" i="1"/>
  <c r="AX688" i="1" s="1"/>
  <c r="Q688" i="1"/>
  <c r="R688" i="1" s="1"/>
  <c r="Z688" i="1"/>
  <c r="AB688" i="1"/>
  <c r="AH688" i="1"/>
  <c r="AQ688" i="1"/>
  <c r="AT688" i="1"/>
  <c r="AZ688" i="1"/>
  <c r="B675" i="1"/>
  <c r="B676" i="19" s="1"/>
  <c r="C675" i="1"/>
  <c r="C676" i="19" s="1"/>
  <c r="E675" i="1"/>
  <c r="G675" i="1"/>
  <c r="H675" i="1"/>
  <c r="F676" i="19" s="1"/>
  <c r="I675" i="1"/>
  <c r="G676" i="19" s="1"/>
  <c r="J675" i="1"/>
  <c r="H676" i="19" s="1"/>
  <c r="K675" i="1"/>
  <c r="I676" i="19" s="1"/>
  <c r="I770" i="28" s="1"/>
  <c r="M675" i="1"/>
  <c r="AA675" i="1" s="1"/>
  <c r="N675" i="1"/>
  <c r="K676" i="19" s="1"/>
  <c r="O675" i="1"/>
  <c r="AC675" i="1" s="1"/>
  <c r="B676" i="1"/>
  <c r="C676" i="1"/>
  <c r="C677" i="19" s="1"/>
  <c r="E676" i="1"/>
  <c r="D677" i="19" s="1"/>
  <c r="G676" i="1"/>
  <c r="E677" i="19" s="1"/>
  <c r="H676" i="1"/>
  <c r="Q676" i="1" s="1"/>
  <c r="I676" i="1"/>
  <c r="G677" i="19" s="1"/>
  <c r="J676" i="1"/>
  <c r="K676" i="1"/>
  <c r="I677" i="19" s="1"/>
  <c r="I771" i="28" s="1"/>
  <c r="M676" i="1"/>
  <c r="AA676" i="1" s="1"/>
  <c r="N676" i="1"/>
  <c r="Z676" i="1" s="1"/>
  <c r="O676" i="1"/>
  <c r="L677" i="19" s="1"/>
  <c r="B677" i="1"/>
  <c r="B678" i="19" s="1"/>
  <c r="C677" i="1"/>
  <c r="C678" i="19" s="1"/>
  <c r="E677" i="1"/>
  <c r="G677" i="1"/>
  <c r="H677" i="1"/>
  <c r="F678" i="19" s="1"/>
  <c r="I677" i="1"/>
  <c r="J677" i="1"/>
  <c r="H678" i="19" s="1"/>
  <c r="K677" i="1"/>
  <c r="I678" i="19" s="1"/>
  <c r="I772" i="28" s="1"/>
  <c r="M677" i="1"/>
  <c r="AA677" i="1" s="1"/>
  <c r="N677" i="1"/>
  <c r="Z677" i="1" s="1"/>
  <c r="O677" i="1"/>
  <c r="AC677" i="1" s="1"/>
  <c r="B678" i="1"/>
  <c r="B679" i="19" s="1"/>
  <c r="C678" i="1"/>
  <c r="C679" i="19" s="1"/>
  <c r="E678" i="1"/>
  <c r="D679" i="19" s="1"/>
  <c r="G678" i="1"/>
  <c r="H678" i="1"/>
  <c r="I678" i="1"/>
  <c r="J678" i="1"/>
  <c r="H679" i="19" s="1"/>
  <c r="K678" i="1"/>
  <c r="I679" i="19" s="1"/>
  <c r="I773" i="28" s="1"/>
  <c r="M678" i="1"/>
  <c r="J679" i="19" s="1"/>
  <c r="N678" i="1"/>
  <c r="O678" i="1"/>
  <c r="AC678" i="1" s="1"/>
  <c r="B679" i="1"/>
  <c r="B680" i="19" s="1"/>
  <c r="C679" i="1"/>
  <c r="C680" i="19" s="1"/>
  <c r="E679" i="1"/>
  <c r="D680" i="19" s="1"/>
  <c r="G679" i="1"/>
  <c r="E680" i="19" s="1"/>
  <c r="H679" i="1"/>
  <c r="Q679" i="1" s="1"/>
  <c r="I679" i="1"/>
  <c r="G680" i="19" s="1"/>
  <c r="J679" i="1"/>
  <c r="K679" i="1"/>
  <c r="I680" i="19" s="1"/>
  <c r="I774" i="28" s="1"/>
  <c r="M679" i="1"/>
  <c r="J680" i="19" s="1"/>
  <c r="N679" i="1"/>
  <c r="O679" i="1"/>
  <c r="L680" i="19" s="1"/>
  <c r="B680" i="1"/>
  <c r="C680" i="1"/>
  <c r="C681" i="19" s="1"/>
  <c r="E680" i="1"/>
  <c r="D681" i="19" s="1"/>
  <c r="G680" i="1"/>
  <c r="E681" i="19" s="1"/>
  <c r="H680" i="1"/>
  <c r="F681" i="19" s="1"/>
  <c r="I680" i="1"/>
  <c r="J680" i="1"/>
  <c r="H681" i="19" s="1"/>
  <c r="K680" i="1"/>
  <c r="I681" i="19" s="1"/>
  <c r="I775" i="28" s="1"/>
  <c r="M680" i="1"/>
  <c r="AA680" i="1" s="1"/>
  <c r="N680" i="1"/>
  <c r="Z680" i="1" s="1"/>
  <c r="O680" i="1"/>
  <c r="B681" i="1"/>
  <c r="B682" i="19" s="1"/>
  <c r="C681" i="1"/>
  <c r="C682" i="19" s="1"/>
  <c r="E681" i="1"/>
  <c r="G681" i="1"/>
  <c r="H681" i="1"/>
  <c r="F682" i="19" s="1"/>
  <c r="I681" i="1"/>
  <c r="J681" i="1"/>
  <c r="H682" i="19" s="1"/>
  <c r="K681" i="1"/>
  <c r="I682" i="19" s="1"/>
  <c r="I776" i="28" s="1"/>
  <c r="M681" i="1"/>
  <c r="AA681" i="1" s="1"/>
  <c r="N681" i="1"/>
  <c r="Z681" i="1" s="1"/>
  <c r="O681" i="1"/>
  <c r="AC681" i="1" s="1"/>
  <c r="AF446" i="38"/>
  <c r="AF447" i="38"/>
  <c r="AF448" i="38"/>
  <c r="AF449" i="38"/>
  <c r="AF450" i="38"/>
  <c r="AF451" i="38"/>
  <c r="AF452" i="38"/>
  <c r="AH443" i="38"/>
  <c r="AH441" i="38"/>
  <c r="AH442" i="38"/>
  <c r="AH436" i="38"/>
  <c r="AH437" i="38"/>
  <c r="AH438" i="38"/>
  <c r="AH439" i="38"/>
  <c r="AH440" i="38"/>
  <c r="AH420" i="38"/>
  <c r="AH433" i="38"/>
  <c r="AH435" i="38"/>
  <c r="AF439" i="38"/>
  <c r="AF440" i="38"/>
  <c r="AF441" i="38"/>
  <c r="AF442" i="38"/>
  <c r="AF443" i="38"/>
  <c r="AF444" i="38"/>
  <c r="AI444" i="38" s="1"/>
  <c r="AF445" i="38"/>
  <c r="AI445" i="38" s="1"/>
  <c r="B668" i="1"/>
  <c r="B669" i="19" s="1"/>
  <c r="C668" i="1"/>
  <c r="C669" i="19" s="1"/>
  <c r="E668" i="1"/>
  <c r="G668" i="1"/>
  <c r="H668" i="1"/>
  <c r="Q668" i="1" s="1"/>
  <c r="I668" i="1"/>
  <c r="J668" i="1"/>
  <c r="H669" i="19" s="1"/>
  <c r="K668" i="1"/>
  <c r="I669" i="19" s="1"/>
  <c r="I762" i="28" s="1"/>
  <c r="M668" i="1"/>
  <c r="J669" i="19" s="1"/>
  <c r="N668" i="1"/>
  <c r="K669" i="19" s="1"/>
  <c r="O668" i="1"/>
  <c r="AC668" i="1" s="1"/>
  <c r="B669" i="1"/>
  <c r="B670" i="19" s="1"/>
  <c r="C669" i="1"/>
  <c r="C670" i="19" s="1"/>
  <c r="E669" i="1"/>
  <c r="G669" i="1"/>
  <c r="E670" i="19" s="1"/>
  <c r="H669" i="1"/>
  <c r="Q669" i="1" s="1"/>
  <c r="I669" i="1"/>
  <c r="J669" i="1"/>
  <c r="K669" i="1"/>
  <c r="I670" i="19" s="1"/>
  <c r="I763" i="28" s="1"/>
  <c r="M669" i="1"/>
  <c r="J670" i="19" s="1"/>
  <c r="N669" i="1"/>
  <c r="Z669" i="1" s="1"/>
  <c r="O669" i="1"/>
  <c r="B670" i="1"/>
  <c r="B671" i="19" s="1"/>
  <c r="C670" i="1"/>
  <c r="C671" i="19" s="1"/>
  <c r="E670" i="1"/>
  <c r="G670" i="1"/>
  <c r="H670" i="1"/>
  <c r="I670" i="1"/>
  <c r="G671" i="19" s="1"/>
  <c r="J670" i="1"/>
  <c r="H671" i="19" s="1"/>
  <c r="K670" i="1"/>
  <c r="I671" i="19" s="1"/>
  <c r="I764" i="28" s="1"/>
  <c r="M670" i="1"/>
  <c r="N670" i="1"/>
  <c r="Z670" i="1" s="1"/>
  <c r="O670" i="1"/>
  <c r="B671" i="1"/>
  <c r="C671" i="1"/>
  <c r="C672" i="19" s="1"/>
  <c r="E671" i="1"/>
  <c r="D672" i="19" s="1"/>
  <c r="G671" i="1"/>
  <c r="E672" i="19" s="1"/>
  <c r="H671" i="1"/>
  <c r="Q671" i="1" s="1"/>
  <c r="I671" i="1"/>
  <c r="J671" i="1"/>
  <c r="K671" i="1"/>
  <c r="I672" i="19" s="1"/>
  <c r="I765" i="28" s="1"/>
  <c r="M671" i="1"/>
  <c r="AA671" i="1" s="1"/>
  <c r="N671" i="1"/>
  <c r="K672" i="19" s="1"/>
  <c r="O671" i="1"/>
  <c r="AC671" i="1" s="1"/>
  <c r="B672" i="1"/>
  <c r="B673" i="19" s="1"/>
  <c r="C672" i="1"/>
  <c r="C673" i="19" s="1"/>
  <c r="E672" i="1"/>
  <c r="G672" i="1"/>
  <c r="H672" i="1"/>
  <c r="Q672" i="1" s="1"/>
  <c r="I672" i="1"/>
  <c r="J672" i="1"/>
  <c r="K672" i="1"/>
  <c r="I673" i="19" s="1"/>
  <c r="I766" i="28" s="1"/>
  <c r="M672" i="1"/>
  <c r="AA672" i="1" s="1"/>
  <c r="N672" i="1"/>
  <c r="O672" i="1"/>
  <c r="B673" i="1"/>
  <c r="C673" i="1"/>
  <c r="C674" i="19" s="1"/>
  <c r="E673" i="1"/>
  <c r="D674" i="19" s="1"/>
  <c r="G673" i="1"/>
  <c r="H673" i="1"/>
  <c r="I673" i="1"/>
  <c r="G674" i="19" s="1"/>
  <c r="J673" i="1"/>
  <c r="H674" i="19" s="1"/>
  <c r="K673" i="1"/>
  <c r="I674" i="19" s="1"/>
  <c r="I767" i="28" s="1"/>
  <c r="M673" i="1"/>
  <c r="N673" i="1"/>
  <c r="O673" i="1"/>
  <c r="AC673" i="1" s="1"/>
  <c r="B674" i="1"/>
  <c r="B675" i="19" s="1"/>
  <c r="C674" i="1"/>
  <c r="C675" i="19" s="1"/>
  <c r="E674" i="1"/>
  <c r="D675" i="19" s="1"/>
  <c r="G674" i="1"/>
  <c r="AS675" i="1" s="1"/>
  <c r="H674" i="1"/>
  <c r="AT675" i="1" s="1"/>
  <c r="I674" i="1"/>
  <c r="G675" i="19" s="1"/>
  <c r="J674" i="1"/>
  <c r="K674" i="1"/>
  <c r="I675" i="19" s="1"/>
  <c r="I768" i="28" s="1"/>
  <c r="M674" i="1"/>
  <c r="N674" i="1"/>
  <c r="Z674" i="1" s="1"/>
  <c r="O674" i="1"/>
  <c r="L675" i="19" s="1"/>
  <c r="AH434" i="38"/>
  <c r="AH425" i="38"/>
  <c r="AH399" i="38"/>
  <c r="AH402" i="38"/>
  <c r="AH406" i="38"/>
  <c r="AH424" i="38"/>
  <c r="AH431" i="38"/>
  <c r="AH410" i="38"/>
  <c r="AH412" i="38"/>
  <c r="AH417" i="38"/>
  <c r="AH432" i="38"/>
  <c r="AH429" i="38"/>
  <c r="AH430" i="38"/>
  <c r="AH401" i="38"/>
  <c r="AH409" i="38"/>
  <c r="AH421" i="38"/>
  <c r="AH428" i="38"/>
  <c r="AH426" i="38"/>
  <c r="AH427" i="38"/>
  <c r="AH422" i="38"/>
  <c r="AH423" i="38"/>
  <c r="B654" i="1"/>
  <c r="B655" i="19" s="1"/>
  <c r="C654" i="1"/>
  <c r="C655" i="19" s="1"/>
  <c r="E654" i="1"/>
  <c r="G654" i="1"/>
  <c r="H654" i="1"/>
  <c r="Q654" i="1" s="1"/>
  <c r="I654" i="1"/>
  <c r="G655" i="19" s="1"/>
  <c r="J654" i="1"/>
  <c r="K654" i="1"/>
  <c r="I655" i="19" s="1"/>
  <c r="I746" i="28" s="1"/>
  <c r="M654" i="1"/>
  <c r="AA654" i="1" s="1"/>
  <c r="N654" i="1"/>
  <c r="Z654" i="1" s="1"/>
  <c r="O654" i="1"/>
  <c r="AC654" i="1" s="1"/>
  <c r="B655" i="1"/>
  <c r="B656" i="19" s="1"/>
  <c r="C655" i="1"/>
  <c r="C656" i="19" s="1"/>
  <c r="E655" i="1"/>
  <c r="G655" i="1"/>
  <c r="H655" i="1"/>
  <c r="I655" i="1"/>
  <c r="J655" i="1"/>
  <c r="H656" i="19" s="1"/>
  <c r="K655" i="1"/>
  <c r="I656" i="19" s="1"/>
  <c r="I747" i="28" s="1"/>
  <c r="M655" i="1"/>
  <c r="N655" i="1"/>
  <c r="Z655" i="1" s="1"/>
  <c r="O655" i="1"/>
  <c r="B656" i="1"/>
  <c r="B657" i="19" s="1"/>
  <c r="C656" i="1"/>
  <c r="C657" i="19" s="1"/>
  <c r="E656" i="1"/>
  <c r="G656" i="1"/>
  <c r="H656" i="1"/>
  <c r="Q656" i="1" s="1"/>
  <c r="I656" i="1"/>
  <c r="G657" i="19" s="1"/>
  <c r="J656" i="1"/>
  <c r="K656" i="1"/>
  <c r="I657" i="19" s="1"/>
  <c r="I748" i="28" s="1"/>
  <c r="M656" i="1"/>
  <c r="J657" i="19" s="1"/>
  <c r="N656" i="1"/>
  <c r="Z656" i="1" s="1"/>
  <c r="O656" i="1"/>
  <c r="B657" i="1"/>
  <c r="C657" i="1"/>
  <c r="C658" i="19" s="1"/>
  <c r="E657" i="1"/>
  <c r="D658" i="19" s="1"/>
  <c r="G657" i="1"/>
  <c r="E658" i="19" s="1"/>
  <c r="H657" i="1"/>
  <c r="I657" i="1"/>
  <c r="J657" i="1"/>
  <c r="K657" i="1"/>
  <c r="I658" i="19" s="1"/>
  <c r="I749" i="28" s="1"/>
  <c r="M657" i="1"/>
  <c r="N657" i="1"/>
  <c r="O657" i="1"/>
  <c r="L658" i="19" s="1"/>
  <c r="B658" i="1"/>
  <c r="B659" i="19" s="1"/>
  <c r="C658" i="1"/>
  <c r="C659" i="19" s="1"/>
  <c r="E658" i="1"/>
  <c r="G658" i="1"/>
  <c r="H658" i="1"/>
  <c r="AB658" i="1" s="1"/>
  <c r="I658" i="1"/>
  <c r="J658" i="1"/>
  <c r="K658" i="1"/>
  <c r="I659" i="19" s="1"/>
  <c r="I750" i="28" s="1"/>
  <c r="M658" i="1"/>
  <c r="J659" i="19" s="1"/>
  <c r="N658" i="1"/>
  <c r="Z658" i="1" s="1"/>
  <c r="O658" i="1"/>
  <c r="B659" i="1"/>
  <c r="C659" i="1"/>
  <c r="C660" i="19" s="1"/>
  <c r="E659" i="1"/>
  <c r="D660" i="19" s="1"/>
  <c r="G659" i="1"/>
  <c r="E660" i="19" s="1"/>
  <c r="H659" i="1"/>
  <c r="I659" i="1"/>
  <c r="J659" i="1"/>
  <c r="H660" i="19" s="1"/>
  <c r="K659" i="1"/>
  <c r="I660" i="19" s="1"/>
  <c r="I751" i="28" s="1"/>
  <c r="M659" i="1"/>
  <c r="N659" i="1"/>
  <c r="O659" i="1"/>
  <c r="AC659" i="1" s="1"/>
  <c r="B660" i="1"/>
  <c r="B661" i="19" s="1"/>
  <c r="C660" i="1"/>
  <c r="C661" i="19" s="1"/>
  <c r="E660" i="1"/>
  <c r="G660" i="1"/>
  <c r="H660" i="1"/>
  <c r="Q660" i="1" s="1"/>
  <c r="I660" i="1"/>
  <c r="G661" i="19" s="1"/>
  <c r="J660" i="1"/>
  <c r="H661" i="19" s="1"/>
  <c r="K660" i="1"/>
  <c r="I661" i="19" s="1"/>
  <c r="I752" i="28" s="1"/>
  <c r="M660" i="1"/>
  <c r="N660" i="1"/>
  <c r="K661" i="19" s="1"/>
  <c r="O660" i="1"/>
  <c r="B661" i="1"/>
  <c r="C661" i="1"/>
  <c r="C662" i="19" s="1"/>
  <c r="E661" i="1"/>
  <c r="G661" i="1"/>
  <c r="H661" i="1"/>
  <c r="AB661" i="1" s="1"/>
  <c r="I661" i="1"/>
  <c r="J661" i="1"/>
  <c r="H662" i="19" s="1"/>
  <c r="K661" i="1"/>
  <c r="I662" i="19" s="1"/>
  <c r="I754" i="28" s="1"/>
  <c r="M661" i="1"/>
  <c r="AA661" i="1" s="1"/>
  <c r="N661" i="1"/>
  <c r="K662" i="19" s="1"/>
  <c r="O661" i="1"/>
  <c r="B662" i="1"/>
  <c r="B663" i="19" s="1"/>
  <c r="C662" i="1"/>
  <c r="C663" i="19" s="1"/>
  <c r="E662" i="1"/>
  <c r="D663" i="19" s="1"/>
  <c r="G662" i="1"/>
  <c r="E663" i="19" s="1"/>
  <c r="H662" i="1"/>
  <c r="I662" i="1"/>
  <c r="G663" i="19" s="1"/>
  <c r="J662" i="1"/>
  <c r="K662" i="1"/>
  <c r="I663" i="19" s="1"/>
  <c r="I755" i="28" s="1"/>
  <c r="M662" i="1"/>
  <c r="J663" i="19" s="1"/>
  <c r="N662" i="1"/>
  <c r="Z662" i="1" s="1"/>
  <c r="O662" i="1"/>
  <c r="AC662" i="1" s="1"/>
  <c r="B663" i="1"/>
  <c r="C663" i="1"/>
  <c r="C664" i="19" s="1"/>
  <c r="E663" i="1"/>
  <c r="D664" i="19" s="1"/>
  <c r="G663" i="1"/>
  <c r="E664" i="19" s="1"/>
  <c r="H663" i="1"/>
  <c r="I663" i="1"/>
  <c r="G664" i="19" s="1"/>
  <c r="J663" i="1"/>
  <c r="K663" i="1"/>
  <c r="I664" i="19" s="1"/>
  <c r="I756" i="28" s="1"/>
  <c r="M663" i="1"/>
  <c r="N663" i="1"/>
  <c r="Z663" i="1" s="1"/>
  <c r="O663" i="1"/>
  <c r="AC663" i="1" s="1"/>
  <c r="B664" i="1"/>
  <c r="B665" i="19" s="1"/>
  <c r="C664" i="1"/>
  <c r="C665" i="19" s="1"/>
  <c r="E664" i="1"/>
  <c r="G664" i="1"/>
  <c r="H664" i="1"/>
  <c r="F665" i="19" s="1"/>
  <c r="I664" i="1"/>
  <c r="G665" i="19" s="1"/>
  <c r="J664" i="1"/>
  <c r="K664" i="1"/>
  <c r="I665" i="19" s="1"/>
  <c r="I757" i="28" s="1"/>
  <c r="M664" i="1"/>
  <c r="J665" i="19" s="1"/>
  <c r="N664" i="1"/>
  <c r="K665" i="19" s="1"/>
  <c r="O664" i="1"/>
  <c r="AC664" i="1" s="1"/>
  <c r="B665" i="1"/>
  <c r="C665" i="1"/>
  <c r="C666" i="19" s="1"/>
  <c r="E665" i="1"/>
  <c r="D666" i="19" s="1"/>
  <c r="G665" i="1"/>
  <c r="E666" i="19" s="1"/>
  <c r="H665" i="1"/>
  <c r="I665" i="1"/>
  <c r="J665" i="1"/>
  <c r="K665" i="1"/>
  <c r="I666" i="19" s="1"/>
  <c r="I758" i="28" s="1"/>
  <c r="M665" i="1"/>
  <c r="J666" i="19" s="1"/>
  <c r="N665" i="1"/>
  <c r="K666" i="19" s="1"/>
  <c r="O665" i="1"/>
  <c r="L666" i="19" s="1"/>
  <c r="B666" i="1"/>
  <c r="B667" i="19" s="1"/>
  <c r="C666" i="1"/>
  <c r="C667" i="19" s="1"/>
  <c r="E666" i="1"/>
  <c r="G666" i="1"/>
  <c r="H666" i="1"/>
  <c r="F667" i="19" s="1"/>
  <c r="I666" i="1"/>
  <c r="J666" i="1"/>
  <c r="H667" i="19" s="1"/>
  <c r="K666" i="1"/>
  <c r="I667" i="19" s="1"/>
  <c r="I759" i="28" s="1"/>
  <c r="M666" i="1"/>
  <c r="J667" i="19" s="1"/>
  <c r="N666" i="1"/>
  <c r="Z666" i="1" s="1"/>
  <c r="O666" i="1"/>
  <c r="AC666" i="1" s="1"/>
  <c r="B667" i="1"/>
  <c r="C667" i="1"/>
  <c r="C668" i="19" s="1"/>
  <c r="E667" i="1"/>
  <c r="D668" i="19" s="1"/>
  <c r="G667" i="1"/>
  <c r="E668" i="19" s="1"/>
  <c r="H667" i="1"/>
  <c r="I667" i="1"/>
  <c r="J667" i="1"/>
  <c r="H668" i="19" s="1"/>
  <c r="K667" i="1"/>
  <c r="I668" i="19" s="1"/>
  <c r="I760" i="28" s="1"/>
  <c r="M667" i="1"/>
  <c r="N667" i="1"/>
  <c r="O667" i="1"/>
  <c r="L668" i="19" s="1"/>
  <c r="AF425" i="38"/>
  <c r="AF426" i="38"/>
  <c r="AF427" i="38"/>
  <c r="AF428" i="38"/>
  <c r="AF429" i="38"/>
  <c r="AF430" i="38"/>
  <c r="AF431" i="38"/>
  <c r="AF432" i="38"/>
  <c r="AF433" i="38"/>
  <c r="AF434" i="38"/>
  <c r="AF435" i="38"/>
  <c r="AF436" i="38"/>
  <c r="AF437" i="38"/>
  <c r="AF438" i="38"/>
  <c r="F787" i="28" l="1"/>
  <c r="E787" i="28"/>
  <c r="B787" i="28"/>
  <c r="H789" i="28"/>
  <c r="L789" i="28"/>
  <c r="D789" i="28"/>
  <c r="K789" i="28"/>
  <c r="C789" i="28"/>
  <c r="J789" i="28"/>
  <c r="L787" i="28"/>
  <c r="D787" i="28"/>
  <c r="N785" i="28"/>
  <c r="M785" i="28"/>
  <c r="N780" i="28"/>
  <c r="M778" i="28"/>
  <c r="BA684" i="1"/>
  <c r="BH688" i="1"/>
  <c r="AG688" i="1"/>
  <c r="BG688" i="1"/>
  <c r="BC686" i="1"/>
  <c r="BF688" i="1"/>
  <c r="AW688" i="1"/>
  <c r="BD687" i="1"/>
  <c r="AU687" i="1"/>
  <c r="AK687" i="1"/>
  <c r="BB686" i="1"/>
  <c r="AI686" i="1"/>
  <c r="AZ685" i="1"/>
  <c r="AQ685" i="1"/>
  <c r="AG685" i="1"/>
  <c r="Q685" i="1"/>
  <c r="R685" i="1" s="1"/>
  <c r="BF684" i="1"/>
  <c r="AW684" i="1"/>
  <c r="BD683" i="1"/>
  <c r="AU683" i="1"/>
  <c r="AK683" i="1"/>
  <c r="BB682" i="1"/>
  <c r="AV688" i="1"/>
  <c r="AJ687" i="1"/>
  <c r="BE684" i="1"/>
  <c r="BD688" i="1"/>
  <c r="AK688" i="1"/>
  <c r="BJ687" i="1"/>
  <c r="AI687" i="1"/>
  <c r="Q686" i="1"/>
  <c r="R686" i="1" s="1"/>
  <c r="BF685" i="1"/>
  <c r="BD684" i="1"/>
  <c r="BJ683" i="1"/>
  <c r="AI683" i="1"/>
  <c r="Q682" i="1"/>
  <c r="R682" i="1" s="1"/>
  <c r="AL688" i="1"/>
  <c r="BC688" i="1"/>
  <c r="AJ688" i="1"/>
  <c r="AA688" i="1"/>
  <c r="BI687" i="1"/>
  <c r="AH687" i="1"/>
  <c r="AX686" i="1"/>
  <c r="AF686" i="1"/>
  <c r="BE685" i="1"/>
  <c r="AV685" i="1"/>
  <c r="AL685" i="1"/>
  <c r="BC684" i="1"/>
  <c r="AJ684" i="1"/>
  <c r="AA684" i="1"/>
  <c r="BI683" i="1"/>
  <c r="BA683" i="1"/>
  <c r="AH683" i="1"/>
  <c r="AC688" i="1"/>
  <c r="AF685" i="1"/>
  <c r="AV684" i="1"/>
  <c r="AC684" i="1"/>
  <c r="AA683" i="1"/>
  <c r="BB688" i="1"/>
  <c r="AS688" i="1"/>
  <c r="AZ687" i="1"/>
  <c r="AB685" i="1"/>
  <c r="BB684" i="1"/>
  <c r="AS684" i="1"/>
  <c r="AZ683" i="1"/>
  <c r="AF688" i="1"/>
  <c r="BE688" i="1"/>
  <c r="AX685" i="1"/>
  <c r="AL686" i="1"/>
  <c r="BC685" i="1"/>
  <c r="AJ685" i="1"/>
  <c r="BG658" i="1"/>
  <c r="BH680" i="1"/>
  <c r="BD681" i="1"/>
  <c r="AB677" i="1"/>
  <c r="BD679" i="1"/>
  <c r="G771" i="28"/>
  <c r="AS680" i="1"/>
  <c r="AJ675" i="1"/>
  <c r="AI675" i="1"/>
  <c r="AQ680" i="1"/>
  <c r="AE677" i="1"/>
  <c r="AQ681" i="1"/>
  <c r="AB681" i="1"/>
  <c r="BI678" i="1"/>
  <c r="Q677" i="1"/>
  <c r="R677" i="1" s="1"/>
  <c r="BI677" i="1"/>
  <c r="Q675" i="1"/>
  <c r="R675" i="1" s="1"/>
  <c r="BI675" i="1"/>
  <c r="BH679" i="1"/>
  <c r="AU679" i="1"/>
  <c r="AZ678" i="1"/>
  <c r="AT678" i="1"/>
  <c r="BG679" i="1"/>
  <c r="AQ678" i="1"/>
  <c r="AR679" i="1"/>
  <c r="BF678" i="1"/>
  <c r="AT676" i="1"/>
  <c r="J678" i="19"/>
  <c r="J773" i="28" s="1"/>
  <c r="AH680" i="1"/>
  <c r="Q681" i="1"/>
  <c r="R681" i="1" s="1"/>
  <c r="BI681" i="1"/>
  <c r="AB680" i="1"/>
  <c r="AX678" i="1"/>
  <c r="AB676" i="1"/>
  <c r="BB675" i="1"/>
  <c r="AB679" i="1"/>
  <c r="Z678" i="1"/>
  <c r="C770" i="28"/>
  <c r="AE680" i="1"/>
  <c r="Q678" i="1"/>
  <c r="R678" i="1" s="1"/>
  <c r="BJ678" i="1"/>
  <c r="AQ676" i="1"/>
  <c r="J682" i="19"/>
  <c r="AV680" i="1"/>
  <c r="BJ679" i="1"/>
  <c r="AW679" i="1"/>
  <c r="AR675" i="1"/>
  <c r="BD676" i="1"/>
  <c r="AK675" i="1"/>
  <c r="BB676" i="1"/>
  <c r="AH675" i="1"/>
  <c r="J676" i="19"/>
  <c r="AI442" i="38"/>
  <c r="AI681" i="1"/>
  <c r="BE680" i="1"/>
  <c r="AL680" i="1"/>
  <c r="AZ680" i="1"/>
  <c r="BB679" i="1"/>
  <c r="AF679" i="1"/>
  <c r="AI680" i="1"/>
  <c r="BG678" i="1"/>
  <c r="AJ678" i="1"/>
  <c r="BD677" i="1"/>
  <c r="AS676" i="1"/>
  <c r="BJ675" i="1"/>
  <c r="AB675" i="1"/>
  <c r="AE681" i="1"/>
  <c r="BH681" i="1"/>
  <c r="AX680" i="1"/>
  <c r="AX679" i="1"/>
  <c r="AE679" i="1"/>
  <c r="AE678" i="1"/>
  <c r="AT677" i="1"/>
  <c r="BH676" i="1"/>
  <c r="AH676" i="1"/>
  <c r="BI676" i="1"/>
  <c r="AI440" i="38"/>
  <c r="AV679" i="1"/>
  <c r="AC679" i="1"/>
  <c r="R679" i="1"/>
  <c r="BE678" i="1"/>
  <c r="AA678" i="1"/>
  <c r="AQ677" i="1"/>
  <c r="BG676" i="1"/>
  <c r="AE676" i="1"/>
  <c r="AU675" i="1"/>
  <c r="Z675" i="1"/>
  <c r="L681" i="19"/>
  <c r="I681" i="23" s="1"/>
  <c r="AU680" i="1"/>
  <c r="BB678" i="1"/>
  <c r="BH677" i="1"/>
  <c r="BE676" i="1"/>
  <c r="AC676" i="1"/>
  <c r="R676" i="1"/>
  <c r="AG676" i="1"/>
  <c r="G681" i="19"/>
  <c r="M681" i="19" s="1"/>
  <c r="F677" i="19"/>
  <c r="F678" i="22" s="1"/>
  <c r="D775" i="28"/>
  <c r="AU681" i="1"/>
  <c r="BE679" i="1"/>
  <c r="AL679" i="1"/>
  <c r="AV678" i="1"/>
  <c r="AK678" i="1"/>
  <c r="AR677" i="1"/>
  <c r="AV676" i="1"/>
  <c r="K678" i="19"/>
  <c r="BI680" i="1"/>
  <c r="AK679" i="1"/>
  <c r="B676" i="21"/>
  <c r="I677" i="23"/>
  <c r="G679" i="23"/>
  <c r="B679" i="22"/>
  <c r="B773" i="28"/>
  <c r="B679" i="21"/>
  <c r="H776" i="28"/>
  <c r="H682" i="21"/>
  <c r="H682" i="22"/>
  <c r="C678" i="22"/>
  <c r="C682" i="22"/>
  <c r="C776" i="28"/>
  <c r="C682" i="21"/>
  <c r="B679" i="23"/>
  <c r="C679" i="23"/>
  <c r="C677" i="23"/>
  <c r="C679" i="21"/>
  <c r="C679" i="22"/>
  <c r="C773" i="28"/>
  <c r="I777" i="28"/>
  <c r="C775" i="28"/>
  <c r="C681" i="21"/>
  <c r="C681" i="22"/>
  <c r="M680" i="19"/>
  <c r="E680" i="23"/>
  <c r="H773" i="28"/>
  <c r="H679" i="21"/>
  <c r="F679" i="23"/>
  <c r="H679" i="22"/>
  <c r="G676" i="22"/>
  <c r="G770" i="28"/>
  <c r="G676" i="21"/>
  <c r="D681" i="23"/>
  <c r="B680" i="21"/>
  <c r="B680" i="22"/>
  <c r="B774" i="28"/>
  <c r="C771" i="28"/>
  <c r="C677" i="21"/>
  <c r="C772" i="28"/>
  <c r="C677" i="22"/>
  <c r="F776" i="28"/>
  <c r="F682" i="21"/>
  <c r="F682" i="22"/>
  <c r="C680" i="21"/>
  <c r="C680" i="22"/>
  <c r="C774" i="28"/>
  <c r="O680" i="19"/>
  <c r="G680" i="23"/>
  <c r="I680" i="21"/>
  <c r="I680" i="22"/>
  <c r="J774" i="28"/>
  <c r="N681" i="19"/>
  <c r="F681" i="23"/>
  <c r="I680" i="23"/>
  <c r="D774" i="28"/>
  <c r="B680" i="23"/>
  <c r="D680" i="21"/>
  <c r="C680" i="23"/>
  <c r="D680" i="22"/>
  <c r="AI437" i="38"/>
  <c r="AZ681" i="1"/>
  <c r="AJ681" i="1"/>
  <c r="BD680" i="1"/>
  <c r="AT680" i="1"/>
  <c r="AG680" i="1"/>
  <c r="BC679" i="1"/>
  <c r="AT679" i="1"/>
  <c r="AJ679" i="1"/>
  <c r="AA679" i="1"/>
  <c r="AW678" i="1"/>
  <c r="AZ677" i="1"/>
  <c r="AI677" i="1"/>
  <c r="BC676" i="1"/>
  <c r="AR676" i="1"/>
  <c r="BH675" i="1"/>
  <c r="AZ675" i="1"/>
  <c r="AQ675" i="1"/>
  <c r="AG675" i="1"/>
  <c r="K681" i="19"/>
  <c r="L679" i="19"/>
  <c r="L774" i="28" s="1"/>
  <c r="M677" i="19"/>
  <c r="E681" i="21"/>
  <c r="C678" i="21"/>
  <c r="E677" i="23"/>
  <c r="H680" i="19"/>
  <c r="H681" i="21" s="1"/>
  <c r="AX681" i="1"/>
  <c r="BC680" i="1"/>
  <c r="AF680" i="1"/>
  <c r="AO680" i="1" s="1"/>
  <c r="AS679" i="1"/>
  <c r="AI679" i="1"/>
  <c r="Z679" i="1"/>
  <c r="AI678" i="1"/>
  <c r="AX677" i="1"/>
  <c r="AH677" i="1"/>
  <c r="BG675" i="1"/>
  <c r="AX675" i="1"/>
  <c r="AF675" i="1"/>
  <c r="G682" i="19"/>
  <c r="J681" i="19"/>
  <c r="B681" i="19"/>
  <c r="B682" i="21" s="1"/>
  <c r="F680" i="19"/>
  <c r="F681" i="21" s="1"/>
  <c r="K679" i="19"/>
  <c r="D681" i="21"/>
  <c r="BG661" i="1"/>
  <c r="AV681" i="1"/>
  <c r="AH681" i="1"/>
  <c r="BJ680" i="1"/>
  <c r="BB680" i="1"/>
  <c r="AR680" i="1"/>
  <c r="BI679" i="1"/>
  <c r="AH679" i="1"/>
  <c r="AU678" i="1"/>
  <c r="AH678" i="1"/>
  <c r="AV677" i="1"/>
  <c r="AG677" i="1"/>
  <c r="BJ676" i="1"/>
  <c r="AX676" i="1"/>
  <c r="AL676" i="1"/>
  <c r="BF675" i="1"/>
  <c r="AW675" i="1"/>
  <c r="AE675" i="1"/>
  <c r="G678" i="19"/>
  <c r="K677" i="19"/>
  <c r="C676" i="22"/>
  <c r="C681" i="23"/>
  <c r="E775" i="28"/>
  <c r="E679" i="19"/>
  <c r="N679" i="19" s="1"/>
  <c r="D681" i="22"/>
  <c r="BG681" i="1"/>
  <c r="AF681" i="1"/>
  <c r="AC680" i="1"/>
  <c r="AZ679" i="1"/>
  <c r="AQ679" i="1"/>
  <c r="AG679" i="1"/>
  <c r="BD678" i="1"/>
  <c r="AS678" i="1"/>
  <c r="AF678" i="1"/>
  <c r="AU677" i="1"/>
  <c r="AF677" i="1"/>
  <c r="AW676" i="1"/>
  <c r="AI676" i="1"/>
  <c r="BE675" i="1"/>
  <c r="AV675" i="1"/>
  <c r="AL675" i="1"/>
  <c r="E682" i="19"/>
  <c r="J677" i="19"/>
  <c r="B677" i="19"/>
  <c r="B678" i="22" s="1"/>
  <c r="B676" i="22"/>
  <c r="BF681" i="1"/>
  <c r="AR681" i="1"/>
  <c r="AR678" i="1"/>
  <c r="BG677" i="1"/>
  <c r="BD675" i="1"/>
  <c r="L682" i="19"/>
  <c r="D682" i="19"/>
  <c r="F682" i="23" s="1"/>
  <c r="K680" i="19"/>
  <c r="E678" i="19"/>
  <c r="E676" i="19"/>
  <c r="N676" i="19" s="1"/>
  <c r="C676" i="21"/>
  <c r="G677" i="22"/>
  <c r="B770" i="28"/>
  <c r="BE681" i="1"/>
  <c r="BB681" i="1"/>
  <c r="BG680" i="1"/>
  <c r="AW680" i="1"/>
  <c r="Q680" i="1"/>
  <c r="R680" i="1" s="1"/>
  <c r="BF679" i="1"/>
  <c r="BH678" i="1"/>
  <c r="BF677" i="1"/>
  <c r="BF676" i="1"/>
  <c r="AU676" i="1"/>
  <c r="BC675" i="1"/>
  <c r="K682" i="19"/>
  <c r="G679" i="19"/>
  <c r="G680" i="22" s="1"/>
  <c r="L678" i="19"/>
  <c r="D678" i="19"/>
  <c r="D678" i="23" s="1"/>
  <c r="H677" i="19"/>
  <c r="H678" i="21" s="1"/>
  <c r="L676" i="19"/>
  <c r="K677" i="22" s="1"/>
  <c r="D676" i="19"/>
  <c r="D677" i="22" s="1"/>
  <c r="BF680" i="1"/>
  <c r="BE677" i="1"/>
  <c r="AF676" i="1"/>
  <c r="AO676" i="1" s="1"/>
  <c r="F679" i="19"/>
  <c r="G677" i="21"/>
  <c r="E681" i="22"/>
  <c r="AW681" i="1"/>
  <c r="AK680" i="1"/>
  <c r="AG678" i="1"/>
  <c r="AW677" i="1"/>
  <c r="AK676" i="1"/>
  <c r="AL681" i="1"/>
  <c r="AJ680" i="1"/>
  <c r="AL677" i="1"/>
  <c r="AJ676" i="1"/>
  <c r="AK681" i="1"/>
  <c r="AK677" i="1"/>
  <c r="BC681" i="1"/>
  <c r="AT681" i="1"/>
  <c r="AL678" i="1"/>
  <c r="BC677" i="1"/>
  <c r="AJ677" i="1"/>
  <c r="AG681" i="1"/>
  <c r="BJ681" i="1"/>
  <c r="AS681" i="1"/>
  <c r="AB678" i="1"/>
  <c r="BJ677" i="1"/>
  <c r="BB677" i="1"/>
  <c r="AS677" i="1"/>
  <c r="AZ676" i="1"/>
  <c r="BC678" i="1"/>
  <c r="AJ668" i="1"/>
  <c r="AF669" i="1"/>
  <c r="AO669" i="1" s="1"/>
  <c r="BG669" i="1"/>
  <c r="BI670" i="1"/>
  <c r="AI438" i="38"/>
  <c r="AB669" i="1"/>
  <c r="AH668" i="1"/>
  <c r="AB672" i="1"/>
  <c r="AZ670" i="1"/>
  <c r="AB668" i="1"/>
  <c r="AF670" i="1"/>
  <c r="AO670" i="1" s="1"/>
  <c r="AZ674" i="1"/>
  <c r="AX670" i="1"/>
  <c r="AH673" i="1"/>
  <c r="AV671" i="1"/>
  <c r="AH670" i="1"/>
  <c r="AF672" i="1"/>
  <c r="AO672" i="1" s="1"/>
  <c r="J672" i="19"/>
  <c r="O672" i="19" s="1"/>
  <c r="AU672" i="1"/>
  <c r="AB671" i="1"/>
  <c r="BE669" i="1"/>
  <c r="BB668" i="1"/>
  <c r="L671" i="19"/>
  <c r="AI674" i="1"/>
  <c r="BD669" i="1"/>
  <c r="BC669" i="1"/>
  <c r="AI439" i="38"/>
  <c r="AX669" i="1"/>
  <c r="Z668" i="1"/>
  <c r="D670" i="19"/>
  <c r="C670" i="23" s="1"/>
  <c r="AE671" i="1"/>
  <c r="AC669" i="1"/>
  <c r="AZ668" i="1"/>
  <c r="F671" i="19"/>
  <c r="BG671" i="1"/>
  <c r="AT669" i="1"/>
  <c r="D671" i="19"/>
  <c r="D765" i="28" s="1"/>
  <c r="AI441" i="38"/>
  <c r="BF674" i="1"/>
  <c r="BG670" i="1"/>
  <c r="AR669" i="1"/>
  <c r="BG668" i="1"/>
  <c r="L670" i="19"/>
  <c r="BF672" i="1"/>
  <c r="AT671" i="1"/>
  <c r="BJ669" i="1"/>
  <c r="AC674" i="1"/>
  <c r="BI674" i="1"/>
  <c r="AH671" i="1"/>
  <c r="BH671" i="1"/>
  <c r="AL670" i="1"/>
  <c r="AI670" i="1"/>
  <c r="F673" i="19"/>
  <c r="AS672" i="1"/>
  <c r="AF671" i="1"/>
  <c r="AO671" i="1" s="1"/>
  <c r="AB670" i="1"/>
  <c r="AW672" i="1"/>
  <c r="Q670" i="1"/>
  <c r="R670" i="1" s="1"/>
  <c r="BH672" i="1"/>
  <c r="AR668" i="1"/>
  <c r="AW668" i="1"/>
  <c r="AR674" i="1"/>
  <c r="AS673" i="1"/>
  <c r="AE672" i="1"/>
  <c r="AQ671" i="1"/>
  <c r="BB670" i="1"/>
  <c r="BE670" i="1"/>
  <c r="AF668" i="1"/>
  <c r="AO668" i="1" s="1"/>
  <c r="R671" i="1"/>
  <c r="AT670" i="1"/>
  <c r="AA668" i="1"/>
  <c r="F674" i="23"/>
  <c r="K673" i="19"/>
  <c r="J673" i="21" s="1"/>
  <c r="G672" i="19"/>
  <c r="G672" i="21" s="1"/>
  <c r="BJ672" i="1"/>
  <c r="AH669" i="1"/>
  <c r="BI669" i="1"/>
  <c r="BF668" i="1"/>
  <c r="BE668" i="1"/>
  <c r="J673" i="19"/>
  <c r="F672" i="19"/>
  <c r="D672" i="23" s="1"/>
  <c r="H670" i="19"/>
  <c r="H670" i="21" s="1"/>
  <c r="BE673" i="1"/>
  <c r="B672" i="19"/>
  <c r="B673" i="21" s="1"/>
  <c r="AI443" i="38"/>
  <c r="BD673" i="1"/>
  <c r="E673" i="19"/>
  <c r="E673" i="21" s="1"/>
  <c r="AX673" i="1"/>
  <c r="Q673" i="1"/>
  <c r="R673" i="1" s="1"/>
  <c r="BC673" i="1"/>
  <c r="AT673" i="1"/>
  <c r="C675" i="23"/>
  <c r="D768" i="28"/>
  <c r="D675" i="21"/>
  <c r="D675" i="22"/>
  <c r="B675" i="23"/>
  <c r="AB673" i="1"/>
  <c r="G670" i="19"/>
  <c r="G671" i="22" s="1"/>
  <c r="BH669" i="1"/>
  <c r="BJ668" i="1"/>
  <c r="AG669" i="1"/>
  <c r="AS669" i="1"/>
  <c r="AG668" i="1"/>
  <c r="AS668" i="1"/>
  <c r="C768" i="28"/>
  <c r="C675" i="21"/>
  <c r="C675" i="22"/>
  <c r="C674" i="23"/>
  <c r="BD672" i="1"/>
  <c r="H673" i="19"/>
  <c r="H674" i="22" s="1"/>
  <c r="AI672" i="1"/>
  <c r="BI672" i="1"/>
  <c r="AU673" i="1"/>
  <c r="BJ674" i="1"/>
  <c r="AV674" i="1"/>
  <c r="BE674" i="1"/>
  <c r="AQ674" i="1"/>
  <c r="AE674" i="1"/>
  <c r="C674" i="21"/>
  <c r="C674" i="22"/>
  <c r="C767" i="28"/>
  <c r="O670" i="19"/>
  <c r="C669" i="22"/>
  <c r="C669" i="21"/>
  <c r="C762" i="28"/>
  <c r="C672" i="23"/>
  <c r="I675" i="23"/>
  <c r="H672" i="23"/>
  <c r="C765" i="28"/>
  <c r="C672" i="22"/>
  <c r="C672" i="21"/>
  <c r="F674" i="19"/>
  <c r="J674" i="19"/>
  <c r="AV673" i="1"/>
  <c r="BJ673" i="1"/>
  <c r="AJ673" i="1"/>
  <c r="AA673" i="1"/>
  <c r="AQ673" i="1"/>
  <c r="B674" i="19"/>
  <c r="AE673" i="1"/>
  <c r="AI671" i="1"/>
  <c r="AU671" i="1"/>
  <c r="H672" i="19"/>
  <c r="C764" i="28"/>
  <c r="C671" i="21"/>
  <c r="C671" i="22"/>
  <c r="C670" i="21"/>
  <c r="C670" i="22"/>
  <c r="C763" i="28"/>
  <c r="I769" i="28"/>
  <c r="J675" i="19"/>
  <c r="Z667" i="1"/>
  <c r="AK668" i="1"/>
  <c r="G675" i="22"/>
  <c r="E675" i="23"/>
  <c r="G768" i="28"/>
  <c r="G675" i="21"/>
  <c r="AC672" i="1"/>
  <c r="BG672" i="1"/>
  <c r="AX672" i="1"/>
  <c r="L673" i="19"/>
  <c r="AZ672" i="1"/>
  <c r="AR672" i="1"/>
  <c r="BE672" i="1"/>
  <c r="D673" i="19"/>
  <c r="B671" i="21"/>
  <c r="B671" i="22"/>
  <c r="B764" i="28"/>
  <c r="I670" i="22"/>
  <c r="J763" i="28"/>
  <c r="I670" i="21"/>
  <c r="B670" i="22"/>
  <c r="B763" i="28"/>
  <c r="B670" i="21"/>
  <c r="H762" i="28"/>
  <c r="H669" i="21"/>
  <c r="H669" i="22"/>
  <c r="J668" i="19"/>
  <c r="J762" i="28" s="1"/>
  <c r="AV668" i="1"/>
  <c r="AE668" i="1"/>
  <c r="AQ668" i="1"/>
  <c r="AH674" i="1"/>
  <c r="AB674" i="1"/>
  <c r="BC674" i="1"/>
  <c r="F675" i="19"/>
  <c r="F676" i="21" s="1"/>
  <c r="AT674" i="1"/>
  <c r="BB674" i="1"/>
  <c r="Q674" i="1"/>
  <c r="R674" i="1" s="1"/>
  <c r="AR673" i="1"/>
  <c r="E674" i="23"/>
  <c r="C766" i="28"/>
  <c r="C673" i="22"/>
  <c r="C673" i="21"/>
  <c r="E669" i="19"/>
  <c r="O669" i="19" s="1"/>
  <c r="AL674" i="1"/>
  <c r="AZ673" i="1"/>
  <c r="BF673" i="1"/>
  <c r="BB672" i="1"/>
  <c r="AQ672" i="1"/>
  <c r="Z672" i="1"/>
  <c r="AX671" i="1"/>
  <c r="BH670" i="1"/>
  <c r="AV670" i="1"/>
  <c r="AG670" i="1"/>
  <c r="BJ670" i="1"/>
  <c r="AZ669" i="1"/>
  <c r="AQ669" i="1"/>
  <c r="AE669" i="1"/>
  <c r="BI668" i="1"/>
  <c r="AX668" i="1"/>
  <c r="R668" i="1"/>
  <c r="K675" i="19"/>
  <c r="J676" i="21" s="1"/>
  <c r="E671" i="19"/>
  <c r="E672" i="22" s="1"/>
  <c r="F669" i="19"/>
  <c r="AX674" i="1"/>
  <c r="AG673" i="1"/>
  <c r="AK672" i="1"/>
  <c r="BF670" i="1"/>
  <c r="AR670" i="1"/>
  <c r="AE670" i="1"/>
  <c r="AW669" i="1"/>
  <c r="R669" i="1"/>
  <c r="AI668" i="1"/>
  <c r="E674" i="19"/>
  <c r="N674" i="19" s="1"/>
  <c r="K671" i="19"/>
  <c r="K765" i="28" s="1"/>
  <c r="L669" i="19"/>
  <c r="D669" i="19"/>
  <c r="H669" i="23" s="1"/>
  <c r="BH674" i="1"/>
  <c r="AF674" i="1"/>
  <c r="AO674" i="1" s="1"/>
  <c r="BH673" i="1"/>
  <c r="AF673" i="1"/>
  <c r="AO673" i="1" s="1"/>
  <c r="BI673" i="1"/>
  <c r="Z671" i="1"/>
  <c r="AQ670" i="1"/>
  <c r="AC670" i="1"/>
  <c r="AV669" i="1"/>
  <c r="AL669" i="1"/>
  <c r="AA669" i="1"/>
  <c r="AU668" i="1"/>
  <c r="H675" i="19"/>
  <c r="H676" i="21" s="1"/>
  <c r="L674" i="19"/>
  <c r="L768" i="28" s="1"/>
  <c r="J671" i="19"/>
  <c r="F670" i="19"/>
  <c r="AG674" i="1"/>
  <c r="BG674" i="1"/>
  <c r="BG673" i="1"/>
  <c r="AV672" i="1"/>
  <c r="AH672" i="1"/>
  <c r="BJ671" i="1"/>
  <c r="AS671" i="1"/>
  <c r="AG672" i="1"/>
  <c r="BC670" i="1"/>
  <c r="BF669" i="1"/>
  <c r="AU669" i="1"/>
  <c r="AJ669" i="1"/>
  <c r="BD668" i="1"/>
  <c r="K674" i="19"/>
  <c r="L672" i="19"/>
  <c r="BC671" i="1"/>
  <c r="G673" i="19"/>
  <c r="BB671" i="1"/>
  <c r="E675" i="19"/>
  <c r="K670" i="19"/>
  <c r="R672" i="1"/>
  <c r="AZ671" i="1"/>
  <c r="BH668" i="1"/>
  <c r="G669" i="19"/>
  <c r="AW673" i="1"/>
  <c r="AL673" i="1"/>
  <c r="BC672" i="1"/>
  <c r="AT672" i="1"/>
  <c r="AJ672" i="1"/>
  <c r="BI671" i="1"/>
  <c r="AR671" i="1"/>
  <c r="BC668" i="1"/>
  <c r="AT668" i="1"/>
  <c r="AK669" i="1"/>
  <c r="AW674" i="1"/>
  <c r="AG671" i="1"/>
  <c r="AW670" i="1"/>
  <c r="BD674" i="1"/>
  <c r="AU674" i="1"/>
  <c r="AK674" i="1"/>
  <c r="BB673" i="1"/>
  <c r="AI673" i="1"/>
  <c r="Z673" i="1"/>
  <c r="BF671" i="1"/>
  <c r="AW671" i="1"/>
  <c r="BD670" i="1"/>
  <c r="AU670" i="1"/>
  <c r="AK670" i="1"/>
  <c r="BB669" i="1"/>
  <c r="AI669" i="1"/>
  <c r="AK673" i="1"/>
  <c r="AJ674" i="1"/>
  <c r="AA674" i="1"/>
  <c r="BE671" i="1"/>
  <c r="AL671" i="1"/>
  <c r="AJ670" i="1"/>
  <c r="AA670" i="1"/>
  <c r="AS674" i="1"/>
  <c r="BD671" i="1"/>
  <c r="AK671" i="1"/>
  <c r="AS670" i="1"/>
  <c r="AL672" i="1"/>
  <c r="AJ671" i="1"/>
  <c r="AL668" i="1"/>
  <c r="BG666" i="1"/>
  <c r="AH657" i="1"/>
  <c r="AS658" i="1"/>
  <c r="AT665" i="1"/>
  <c r="AV661" i="1"/>
  <c r="R660" i="1"/>
  <c r="BJ655" i="1"/>
  <c r="AG655" i="1"/>
  <c r="AB664" i="1"/>
  <c r="BD665" i="1"/>
  <c r="AF666" i="1"/>
  <c r="BG657" i="1"/>
  <c r="BC656" i="1"/>
  <c r="BF667" i="1"/>
  <c r="AC665" i="1"/>
  <c r="AV663" i="1"/>
  <c r="Z661" i="1"/>
  <c r="AI436" i="38"/>
  <c r="BE661" i="1"/>
  <c r="AR657" i="1"/>
  <c r="AE666" i="1"/>
  <c r="AE663" i="1"/>
  <c r="AC657" i="1"/>
  <c r="AG656" i="1"/>
  <c r="BG665" i="1"/>
  <c r="AG660" i="1"/>
  <c r="AA658" i="1"/>
  <c r="AG666" i="1"/>
  <c r="AG664" i="1"/>
  <c r="BH662" i="1"/>
  <c r="BI663" i="1"/>
  <c r="AX660" i="1"/>
  <c r="AF658" i="1"/>
  <c r="AO658" i="1" s="1"/>
  <c r="BE657" i="1"/>
  <c r="AS665" i="1"/>
  <c r="BG654" i="1"/>
  <c r="BG660" i="1"/>
  <c r="R656" i="1"/>
  <c r="R654" i="1"/>
  <c r="K664" i="19"/>
  <c r="J665" i="21" s="1"/>
  <c r="BE666" i="1"/>
  <c r="BE663" i="1"/>
  <c r="AI663" i="1"/>
  <c r="BE659" i="1"/>
  <c r="BD657" i="1"/>
  <c r="BI657" i="1"/>
  <c r="BG663" i="1"/>
  <c r="BJ662" i="1"/>
  <c r="BB657" i="1"/>
  <c r="BI655" i="1"/>
  <c r="BH664" i="1"/>
  <c r="AR663" i="1"/>
  <c r="AA662" i="1"/>
  <c r="BI665" i="1"/>
  <c r="AQ663" i="1"/>
  <c r="D667" i="19"/>
  <c r="D667" i="22" s="1"/>
  <c r="AQ667" i="1"/>
  <c r="BH666" i="1"/>
  <c r="BB665" i="1"/>
  <c r="Q664" i="1"/>
  <c r="BG659" i="1"/>
  <c r="BF657" i="1"/>
  <c r="BD655" i="1"/>
  <c r="AR664" i="1"/>
  <c r="L664" i="19"/>
  <c r="I664" i="23" s="1"/>
  <c r="AQ660" i="1"/>
  <c r="BF655" i="1"/>
  <c r="BD659" i="1"/>
  <c r="BJ658" i="1"/>
  <c r="AQ656" i="1"/>
  <c r="K668" i="19"/>
  <c r="K762" i="28" s="1"/>
  <c r="H666" i="19"/>
  <c r="L660" i="19"/>
  <c r="I660" i="23" s="1"/>
  <c r="AR667" i="1"/>
  <c r="AX666" i="1"/>
  <c r="AK665" i="1"/>
  <c r="BI664" i="1"/>
  <c r="BH663" i="1"/>
  <c r="AS663" i="1"/>
  <c r="AS661" i="1"/>
  <c r="Z660" i="1"/>
  <c r="AV659" i="1"/>
  <c r="AX658" i="1"/>
  <c r="AL657" i="1"/>
  <c r="AW655" i="1"/>
  <c r="AB654" i="1"/>
  <c r="J660" i="19"/>
  <c r="I660" i="21" s="1"/>
  <c r="H658" i="19"/>
  <c r="J655" i="19"/>
  <c r="BE667" i="1"/>
  <c r="AZ659" i="1"/>
  <c r="AB666" i="1"/>
  <c r="BD667" i="1"/>
  <c r="Q666" i="1"/>
  <c r="R666" i="1" s="1"/>
  <c r="E659" i="19"/>
  <c r="E659" i="22" s="1"/>
  <c r="AW667" i="1"/>
  <c r="AZ664" i="1"/>
  <c r="AG667" i="1"/>
  <c r="AW666" i="1"/>
  <c r="C664" i="21"/>
  <c r="F658" i="19"/>
  <c r="D658" i="23" s="1"/>
  <c r="AI425" i="38"/>
  <c r="AE667" i="1"/>
  <c r="AT666" i="1"/>
  <c r="AB665" i="1"/>
  <c r="AA664" i="1"/>
  <c r="AE659" i="1"/>
  <c r="AG658" i="1"/>
  <c r="AB657" i="1"/>
  <c r="AH655" i="1"/>
  <c r="L667" i="19"/>
  <c r="K668" i="22" s="1"/>
  <c r="L665" i="19"/>
  <c r="K657" i="19"/>
  <c r="AU662" i="1"/>
  <c r="AL665" i="1"/>
  <c r="I667" i="22"/>
  <c r="BD661" i="1"/>
  <c r="AG659" i="1"/>
  <c r="AV655" i="1"/>
  <c r="B666" i="19"/>
  <c r="B666" i="22" s="1"/>
  <c r="AI432" i="38"/>
  <c r="BG667" i="1"/>
  <c r="AC667" i="1"/>
  <c r="R664" i="1"/>
  <c r="AW663" i="1"/>
  <c r="BI661" i="1"/>
  <c r="AE655" i="1"/>
  <c r="B660" i="19"/>
  <c r="B660" i="21" s="1"/>
  <c r="D665" i="19"/>
  <c r="D757" i="28" s="1"/>
  <c r="J656" i="19"/>
  <c r="J748" i="28" s="1"/>
  <c r="AI431" i="38"/>
  <c r="AI434" i="38"/>
  <c r="AI430" i="38"/>
  <c r="G756" i="28"/>
  <c r="J662" i="21"/>
  <c r="K754" i="28"/>
  <c r="J662" i="22"/>
  <c r="C662" i="21"/>
  <c r="C754" i="28"/>
  <c r="C662" i="22"/>
  <c r="G665" i="22"/>
  <c r="G757" i="28"/>
  <c r="G665" i="21"/>
  <c r="J666" i="21"/>
  <c r="K758" i="28"/>
  <c r="J666" i="22"/>
  <c r="H666" i="23"/>
  <c r="C668" i="22"/>
  <c r="C668" i="21"/>
  <c r="C760" i="28"/>
  <c r="O666" i="19"/>
  <c r="I666" i="21"/>
  <c r="J758" i="28"/>
  <c r="I666" i="22"/>
  <c r="G666" i="23"/>
  <c r="N668" i="19"/>
  <c r="C758" i="28"/>
  <c r="C666" i="21"/>
  <c r="C666" i="22"/>
  <c r="Z659" i="1"/>
  <c r="K660" i="19"/>
  <c r="J661" i="21" s="1"/>
  <c r="C660" i="22"/>
  <c r="C751" i="28"/>
  <c r="AI659" i="1"/>
  <c r="AU658" i="1"/>
  <c r="L656" i="19"/>
  <c r="BG655" i="1"/>
  <c r="AC655" i="1"/>
  <c r="D656" i="19"/>
  <c r="AR655" i="1"/>
  <c r="AZ655" i="1"/>
  <c r="C666" i="23"/>
  <c r="E663" i="23"/>
  <c r="M663" i="19"/>
  <c r="H668" i="22"/>
  <c r="F668" i="23"/>
  <c r="H668" i="21"/>
  <c r="H760" i="28"/>
  <c r="C667" i="22"/>
  <c r="AH664" i="1"/>
  <c r="F664" i="19"/>
  <c r="F757" i="28" s="1"/>
  <c r="AT664" i="1"/>
  <c r="AK662" i="1"/>
  <c r="AC661" i="1"/>
  <c r="AL661" i="1"/>
  <c r="AB660" i="1"/>
  <c r="BB660" i="1"/>
  <c r="BC660" i="1"/>
  <c r="AH661" i="1"/>
  <c r="F661" i="19"/>
  <c r="G659" i="19"/>
  <c r="BH658" i="1"/>
  <c r="BE655" i="1"/>
  <c r="G667" i="19"/>
  <c r="H661" i="22"/>
  <c r="H752" i="28"/>
  <c r="H661" i="21"/>
  <c r="C660" i="23"/>
  <c r="C660" i="21"/>
  <c r="M664" i="19"/>
  <c r="E664" i="23"/>
  <c r="G664" i="21"/>
  <c r="G664" i="22"/>
  <c r="AG662" i="1"/>
  <c r="F659" i="19"/>
  <c r="Q658" i="1"/>
  <c r="R658" i="1" s="1"/>
  <c r="Q667" i="1"/>
  <c r="R667" i="1" s="1"/>
  <c r="F668" i="19"/>
  <c r="AH667" i="1"/>
  <c r="AF662" i="1"/>
  <c r="Q662" i="1"/>
  <c r="R662" i="1" s="1"/>
  <c r="AT662" i="1"/>
  <c r="F663" i="19"/>
  <c r="AB662" i="1"/>
  <c r="AC660" i="1"/>
  <c r="L661" i="19"/>
  <c r="AR660" i="1"/>
  <c r="AZ660" i="1"/>
  <c r="D661" i="19"/>
  <c r="F661" i="23" s="1"/>
  <c r="AF660" i="1"/>
  <c r="F660" i="23"/>
  <c r="K658" i="19"/>
  <c r="Z657" i="1"/>
  <c r="AW657" i="1"/>
  <c r="C658" i="21"/>
  <c r="C749" i="28"/>
  <c r="C658" i="22"/>
  <c r="AB656" i="1"/>
  <c r="BB656" i="1"/>
  <c r="BH654" i="1"/>
  <c r="E664" i="21"/>
  <c r="E756" i="28"/>
  <c r="E664" i="22"/>
  <c r="L662" i="19"/>
  <c r="F655" i="19"/>
  <c r="G668" i="19"/>
  <c r="BH667" i="1"/>
  <c r="AI667" i="1"/>
  <c r="AU666" i="1"/>
  <c r="I761" i="28"/>
  <c r="C661" i="21"/>
  <c r="C661" i="22"/>
  <c r="C752" i="28"/>
  <c r="G660" i="19"/>
  <c r="G661" i="21" s="1"/>
  <c r="BH659" i="1"/>
  <c r="AC658" i="1"/>
  <c r="L659" i="19"/>
  <c r="BE658" i="1"/>
  <c r="AR659" i="1"/>
  <c r="D659" i="19"/>
  <c r="D660" i="21" s="1"/>
  <c r="AA657" i="1"/>
  <c r="AV657" i="1"/>
  <c r="AE658" i="1"/>
  <c r="B658" i="19"/>
  <c r="B658" i="23" s="1"/>
  <c r="AS656" i="1"/>
  <c r="AS657" i="1"/>
  <c r="E657" i="19"/>
  <c r="E749" i="28" s="1"/>
  <c r="BJ654" i="1"/>
  <c r="I666" i="23"/>
  <c r="H665" i="19"/>
  <c r="D664" i="21"/>
  <c r="C664" i="23"/>
  <c r="D756" i="28"/>
  <c r="D664" i="22"/>
  <c r="N660" i="19"/>
  <c r="E655" i="19"/>
  <c r="C759" i="28"/>
  <c r="AS660" i="1"/>
  <c r="E661" i="19"/>
  <c r="M661" i="19" s="1"/>
  <c r="B656" i="22"/>
  <c r="B747" i="28"/>
  <c r="AS662" i="1"/>
  <c r="BF665" i="1"/>
  <c r="AS664" i="1"/>
  <c r="E665" i="19"/>
  <c r="E758" i="28" s="1"/>
  <c r="BJ663" i="1"/>
  <c r="AJ664" i="1"/>
  <c r="J664" i="19"/>
  <c r="I665" i="21" s="1"/>
  <c r="AE664" i="1"/>
  <c r="AZ663" i="1"/>
  <c r="B664" i="19"/>
  <c r="B664" i="23" s="1"/>
  <c r="B663" i="23"/>
  <c r="C663" i="23"/>
  <c r="AR661" i="1"/>
  <c r="H662" i="21"/>
  <c r="H662" i="22"/>
  <c r="J661" i="19"/>
  <c r="AA660" i="1"/>
  <c r="AJ660" i="1"/>
  <c r="AH660" i="1"/>
  <c r="AW658" i="1"/>
  <c r="C659" i="22"/>
  <c r="C659" i="21"/>
  <c r="BH656" i="1"/>
  <c r="AC656" i="1"/>
  <c r="L657" i="19"/>
  <c r="L749" i="28" s="1"/>
  <c r="AX656" i="1"/>
  <c r="BG656" i="1"/>
  <c r="AR656" i="1"/>
  <c r="AZ656" i="1"/>
  <c r="AF656" i="1"/>
  <c r="AO656" i="1" s="1"/>
  <c r="D657" i="19"/>
  <c r="D658" i="21" s="1"/>
  <c r="BH655" i="1"/>
  <c r="G656" i="19"/>
  <c r="G657" i="22" s="1"/>
  <c r="C668" i="23"/>
  <c r="C756" i="28"/>
  <c r="C664" i="22"/>
  <c r="E662" i="19"/>
  <c r="E663" i="21" s="1"/>
  <c r="H659" i="19"/>
  <c r="H660" i="22" s="1"/>
  <c r="F657" i="19"/>
  <c r="C750" i="28"/>
  <c r="I668" i="23"/>
  <c r="BH665" i="1"/>
  <c r="G666" i="19"/>
  <c r="AW661" i="1"/>
  <c r="BF661" i="1"/>
  <c r="AS667" i="1"/>
  <c r="BI667" i="1"/>
  <c r="AK666" i="1"/>
  <c r="Z665" i="1"/>
  <c r="AW665" i="1"/>
  <c r="C663" i="22"/>
  <c r="C663" i="21"/>
  <c r="C755" i="28"/>
  <c r="AK661" i="1"/>
  <c r="AS659" i="1"/>
  <c r="BI659" i="1"/>
  <c r="AT658" i="1"/>
  <c r="C657" i="21"/>
  <c r="C748" i="28"/>
  <c r="C657" i="22"/>
  <c r="AH656" i="1"/>
  <c r="F656" i="19"/>
  <c r="D662" i="19"/>
  <c r="D755" i="28" s="1"/>
  <c r="H754" i="28"/>
  <c r="C656" i="21"/>
  <c r="I667" i="21"/>
  <c r="J759" i="28"/>
  <c r="AW659" i="1"/>
  <c r="AS666" i="1"/>
  <c r="E667" i="19"/>
  <c r="E668" i="21" s="1"/>
  <c r="AA665" i="1"/>
  <c r="AV665" i="1"/>
  <c r="BE665" i="1"/>
  <c r="C665" i="21"/>
  <c r="C665" i="22"/>
  <c r="C757" i="28"/>
  <c r="H664" i="19"/>
  <c r="BD663" i="1"/>
  <c r="G663" i="23"/>
  <c r="BB661" i="1"/>
  <c r="BF659" i="1"/>
  <c r="AK657" i="1"/>
  <c r="BH657" i="1"/>
  <c r="G658" i="19"/>
  <c r="AT656" i="1"/>
  <c r="AA656" i="1"/>
  <c r="AJ656" i="1"/>
  <c r="B657" i="21"/>
  <c r="B657" i="22"/>
  <c r="B748" i="28"/>
  <c r="H663" i="19"/>
  <c r="F660" i="19"/>
  <c r="J658" i="19"/>
  <c r="I659" i="21" s="1"/>
  <c r="C667" i="21"/>
  <c r="B656" i="21"/>
  <c r="AZ667" i="1"/>
  <c r="AA666" i="1"/>
  <c r="AH665" i="1"/>
  <c r="BB664" i="1"/>
  <c r="Z664" i="1"/>
  <c r="BF663" i="1"/>
  <c r="AG663" i="1"/>
  <c r="AW662" i="1"/>
  <c r="AE662" i="1"/>
  <c r="AS655" i="1"/>
  <c r="E656" i="19"/>
  <c r="BE654" i="1"/>
  <c r="B668" i="19"/>
  <c r="B669" i="21" s="1"/>
  <c r="J662" i="19"/>
  <c r="B662" i="19"/>
  <c r="B663" i="21" s="1"/>
  <c r="D655" i="19"/>
  <c r="E655" i="23" s="1"/>
  <c r="O663" i="19"/>
  <c r="C656" i="22"/>
  <c r="C747" i="28"/>
  <c r="BJ667" i="1"/>
  <c r="BJ659" i="1"/>
  <c r="AE660" i="1"/>
  <c r="AT657" i="1"/>
  <c r="K667" i="19"/>
  <c r="L663" i="19"/>
  <c r="BJ666" i="1"/>
  <c r="AQ664" i="1"/>
  <c r="BE662" i="1"/>
  <c r="BH661" i="1"/>
  <c r="BI660" i="1"/>
  <c r="AK658" i="1"/>
  <c r="BI656" i="1"/>
  <c r="H657" i="19"/>
  <c r="AE656" i="1"/>
  <c r="I753" i="28"/>
  <c r="F666" i="19"/>
  <c r="F667" i="21" s="1"/>
  <c r="K663" i="19"/>
  <c r="G662" i="19"/>
  <c r="G663" i="21" s="1"/>
  <c r="L655" i="19"/>
  <c r="AT661" i="1"/>
  <c r="BH660" i="1"/>
  <c r="AQ659" i="1"/>
  <c r="C658" i="23"/>
  <c r="AQ655" i="1"/>
  <c r="AI655" i="1"/>
  <c r="H655" i="19"/>
  <c r="H747" i="28" s="1"/>
  <c r="F662" i="19"/>
  <c r="K659" i="19"/>
  <c r="K656" i="19"/>
  <c r="K655" i="19"/>
  <c r="AI433" i="38"/>
  <c r="AI435" i="38"/>
  <c r="I658" i="23"/>
  <c r="AI427" i="38"/>
  <c r="AI429" i="38"/>
  <c r="AI426" i="38"/>
  <c r="AI428" i="38"/>
  <c r="BD662" i="1"/>
  <c r="BJ661" i="1"/>
  <c r="AV667" i="1"/>
  <c r="AL667" i="1"/>
  <c r="AJ666" i="1"/>
  <c r="AR665" i="1"/>
  <c r="BG664" i="1"/>
  <c r="AX664" i="1"/>
  <c r="AF664" i="1"/>
  <c r="AL663" i="1"/>
  <c r="BC662" i="1"/>
  <c r="AJ662" i="1"/>
  <c r="AL659" i="1"/>
  <c r="BC658" i="1"/>
  <c r="AJ658" i="1"/>
  <c r="AL655" i="1"/>
  <c r="BC654" i="1"/>
  <c r="BJ665" i="1"/>
  <c r="BJ657" i="1"/>
  <c r="AU667" i="1"/>
  <c r="AK667" i="1"/>
  <c r="AB667" i="1"/>
  <c r="BB666" i="1"/>
  <c r="AI666" i="1"/>
  <c r="AZ665" i="1"/>
  <c r="AQ665" i="1"/>
  <c r="AG665" i="1"/>
  <c r="Q665" i="1"/>
  <c r="R665" i="1" s="1"/>
  <c r="BF664" i="1"/>
  <c r="AW664" i="1"/>
  <c r="AU663" i="1"/>
  <c r="AK663" i="1"/>
  <c r="AB663" i="1"/>
  <c r="BB662" i="1"/>
  <c r="AI662" i="1"/>
  <c r="AZ661" i="1"/>
  <c r="AQ661" i="1"/>
  <c r="AG661" i="1"/>
  <c r="Q661" i="1"/>
  <c r="R661" i="1" s="1"/>
  <c r="BF660" i="1"/>
  <c r="AW660" i="1"/>
  <c r="AU659" i="1"/>
  <c r="AK659" i="1"/>
  <c r="AB659" i="1"/>
  <c r="BB658" i="1"/>
  <c r="AI658" i="1"/>
  <c r="AZ657" i="1"/>
  <c r="AQ657" i="1"/>
  <c r="AG657" i="1"/>
  <c r="Q657" i="1"/>
  <c r="R657" i="1" s="1"/>
  <c r="BF656" i="1"/>
  <c r="AW656" i="1"/>
  <c r="AU655" i="1"/>
  <c r="AK655" i="1"/>
  <c r="AB655" i="1"/>
  <c r="BB654" i="1"/>
  <c r="BD666" i="1"/>
  <c r="AI665" i="1"/>
  <c r="AI661" i="1"/>
  <c r="BD658" i="1"/>
  <c r="BC667" i="1"/>
  <c r="AT667" i="1"/>
  <c r="AJ667" i="1"/>
  <c r="AA667" i="1"/>
  <c r="BI666" i="1"/>
  <c r="AR666" i="1"/>
  <c r="AH666" i="1"/>
  <c r="AX665" i="1"/>
  <c r="AF665" i="1"/>
  <c r="BE664" i="1"/>
  <c r="AV664" i="1"/>
  <c r="AL664" i="1"/>
  <c r="BC663" i="1"/>
  <c r="AT663" i="1"/>
  <c r="AJ663" i="1"/>
  <c r="AA663" i="1"/>
  <c r="BI662" i="1"/>
  <c r="AR662" i="1"/>
  <c r="AH662" i="1"/>
  <c r="AX661" i="1"/>
  <c r="AF661" i="1"/>
  <c r="BE660" i="1"/>
  <c r="AV660" i="1"/>
  <c r="AL660" i="1"/>
  <c r="BC659" i="1"/>
  <c r="AT659" i="1"/>
  <c r="AJ659" i="1"/>
  <c r="AA659" i="1"/>
  <c r="BI658" i="1"/>
  <c r="AR658" i="1"/>
  <c r="AH658" i="1"/>
  <c r="AX657" i="1"/>
  <c r="AF657" i="1"/>
  <c r="BE656" i="1"/>
  <c r="AV656" i="1"/>
  <c r="AL656" i="1"/>
  <c r="BC655" i="1"/>
  <c r="AT655" i="1"/>
  <c r="AJ655" i="1"/>
  <c r="AA655" i="1"/>
  <c r="BI654" i="1"/>
  <c r="AI657" i="1"/>
  <c r="BD654" i="1"/>
  <c r="BC666" i="1"/>
  <c r="BB667" i="1"/>
  <c r="AZ666" i="1"/>
  <c r="AQ666" i="1"/>
  <c r="AE665" i="1"/>
  <c r="BD664" i="1"/>
  <c r="AU664" i="1"/>
  <c r="AK664" i="1"/>
  <c r="BB663" i="1"/>
  <c r="AZ662" i="1"/>
  <c r="AQ662" i="1"/>
  <c r="AE661" i="1"/>
  <c r="BD660" i="1"/>
  <c r="AU660" i="1"/>
  <c r="AK660" i="1"/>
  <c r="BB659" i="1"/>
  <c r="AZ658" i="1"/>
  <c r="AQ658" i="1"/>
  <c r="AE657" i="1"/>
  <c r="BD656" i="1"/>
  <c r="AU656" i="1"/>
  <c r="AK656" i="1"/>
  <c r="BB655" i="1"/>
  <c r="AZ654" i="1"/>
  <c r="BC664" i="1"/>
  <c r="AH663" i="1"/>
  <c r="BG662" i="1"/>
  <c r="AX662" i="1"/>
  <c r="AT660" i="1"/>
  <c r="AH659" i="1"/>
  <c r="AI664" i="1"/>
  <c r="BF666" i="1"/>
  <c r="AU665" i="1"/>
  <c r="BJ664" i="1"/>
  <c r="Q663" i="1"/>
  <c r="R663" i="1" s="1"/>
  <c r="BF662" i="1"/>
  <c r="AU661" i="1"/>
  <c r="BJ660" i="1"/>
  <c r="AI660" i="1"/>
  <c r="Q659" i="1"/>
  <c r="R659" i="1" s="1"/>
  <c r="BF658" i="1"/>
  <c r="AU657" i="1"/>
  <c r="BJ656" i="1"/>
  <c r="AI656" i="1"/>
  <c r="Q655" i="1"/>
  <c r="R655" i="1" s="1"/>
  <c r="BF654" i="1"/>
  <c r="AX667" i="1"/>
  <c r="AF667" i="1"/>
  <c r="AV666" i="1"/>
  <c r="AL666" i="1"/>
  <c r="BC665" i="1"/>
  <c r="AJ665" i="1"/>
  <c r="AX663" i="1"/>
  <c r="AF663" i="1"/>
  <c r="AV662" i="1"/>
  <c r="AL662" i="1"/>
  <c r="BC661" i="1"/>
  <c r="AJ661" i="1"/>
  <c r="AX659" i="1"/>
  <c r="AF659" i="1"/>
  <c r="AV658" i="1"/>
  <c r="AL658" i="1"/>
  <c r="BC657" i="1"/>
  <c r="AJ657" i="1"/>
  <c r="AX655" i="1"/>
  <c r="AF655" i="1"/>
  <c r="AH419" i="38"/>
  <c r="AH418" i="38"/>
  <c r="AH414" i="38"/>
  <c r="AH415" i="38"/>
  <c r="AH416" i="38"/>
  <c r="AN686" i="1" l="1"/>
  <c r="BA686" i="1"/>
  <c r="AO686" i="1"/>
  <c r="BA685" i="1"/>
  <c r="AO685" i="1"/>
  <c r="BA688" i="1"/>
  <c r="AO688" i="1"/>
  <c r="AN688" i="1"/>
  <c r="AN685" i="1"/>
  <c r="I682" i="21"/>
  <c r="B681" i="23"/>
  <c r="N775" i="28"/>
  <c r="I679" i="21"/>
  <c r="I678" i="22"/>
  <c r="BA679" i="1"/>
  <c r="I679" i="22"/>
  <c r="D677" i="23"/>
  <c r="J772" i="28"/>
  <c r="G681" i="21"/>
  <c r="O678" i="19"/>
  <c r="M774" i="28"/>
  <c r="J678" i="21"/>
  <c r="O682" i="19"/>
  <c r="AN675" i="1"/>
  <c r="F677" i="21"/>
  <c r="E681" i="23"/>
  <c r="J776" i="28"/>
  <c r="G681" i="22"/>
  <c r="K681" i="21"/>
  <c r="K681" i="22"/>
  <c r="H775" i="28"/>
  <c r="H681" i="22"/>
  <c r="I676" i="22"/>
  <c r="N774" i="28"/>
  <c r="L775" i="28"/>
  <c r="G775" i="28"/>
  <c r="O676" i="19"/>
  <c r="F772" i="28"/>
  <c r="K680" i="21"/>
  <c r="H770" i="28"/>
  <c r="AN679" i="1"/>
  <c r="AO679" i="1"/>
  <c r="AN680" i="1"/>
  <c r="F771" i="28"/>
  <c r="F678" i="21"/>
  <c r="F677" i="22"/>
  <c r="M676" i="19"/>
  <c r="D773" i="28"/>
  <c r="M773" i="28" s="1"/>
  <c r="N682" i="19"/>
  <c r="N678" i="19"/>
  <c r="H674" i="21"/>
  <c r="J770" i="28"/>
  <c r="K680" i="22"/>
  <c r="F676" i="22"/>
  <c r="L772" i="28"/>
  <c r="K678" i="22"/>
  <c r="I678" i="23"/>
  <c r="K678" i="21"/>
  <c r="J676" i="22"/>
  <c r="B678" i="21"/>
  <c r="M682" i="19"/>
  <c r="G776" i="28"/>
  <c r="G682" i="21"/>
  <c r="G682" i="22"/>
  <c r="E682" i="23"/>
  <c r="B772" i="28"/>
  <c r="K770" i="28"/>
  <c r="D676" i="23"/>
  <c r="E680" i="21"/>
  <c r="D682" i="23"/>
  <c r="D677" i="21"/>
  <c r="F676" i="23"/>
  <c r="O679" i="19"/>
  <c r="I676" i="21"/>
  <c r="G679" i="21"/>
  <c r="E679" i="23"/>
  <c r="G679" i="22"/>
  <c r="G773" i="28"/>
  <c r="M679" i="19"/>
  <c r="B771" i="28"/>
  <c r="B677" i="21"/>
  <c r="B677" i="22"/>
  <c r="AO675" i="1"/>
  <c r="BA675" i="1"/>
  <c r="E677" i="21"/>
  <c r="F770" i="28"/>
  <c r="E774" i="28"/>
  <c r="B776" i="28"/>
  <c r="D771" i="28"/>
  <c r="N771" i="28" s="1"/>
  <c r="D679" i="21"/>
  <c r="H676" i="22"/>
  <c r="G678" i="23"/>
  <c r="B766" i="28"/>
  <c r="H676" i="23"/>
  <c r="H682" i="23"/>
  <c r="J682" i="21"/>
  <c r="J682" i="22"/>
  <c r="K776" i="28"/>
  <c r="O677" i="19"/>
  <c r="G677" i="23"/>
  <c r="I677" i="21"/>
  <c r="J771" i="28"/>
  <c r="I677" i="22"/>
  <c r="BA677" i="1"/>
  <c r="AO677" i="1"/>
  <c r="AN677" i="1"/>
  <c r="E771" i="28"/>
  <c r="H678" i="23"/>
  <c r="F678" i="23"/>
  <c r="G682" i="23"/>
  <c r="AN676" i="1"/>
  <c r="F679" i="21"/>
  <c r="D679" i="23"/>
  <c r="F679" i="22"/>
  <c r="F773" i="28"/>
  <c r="E770" i="28"/>
  <c r="E676" i="21"/>
  <c r="E676" i="22"/>
  <c r="AO681" i="1"/>
  <c r="BA681" i="1"/>
  <c r="AN681" i="1"/>
  <c r="I678" i="21"/>
  <c r="K679" i="21"/>
  <c r="I679" i="23"/>
  <c r="K679" i="22"/>
  <c r="L773" i="28"/>
  <c r="E677" i="22"/>
  <c r="H678" i="22"/>
  <c r="E676" i="23"/>
  <c r="C777" i="28"/>
  <c r="D770" i="28"/>
  <c r="B676" i="23"/>
  <c r="D676" i="21"/>
  <c r="C676" i="23"/>
  <c r="D676" i="22"/>
  <c r="E678" i="21"/>
  <c r="E772" i="28"/>
  <c r="E678" i="22"/>
  <c r="E776" i="28"/>
  <c r="E682" i="21"/>
  <c r="E682" i="22"/>
  <c r="AO678" i="1"/>
  <c r="BA678" i="1"/>
  <c r="AN678" i="1"/>
  <c r="BA676" i="1"/>
  <c r="H679" i="23"/>
  <c r="J679" i="22"/>
  <c r="K773" i="28"/>
  <c r="J679" i="21"/>
  <c r="H681" i="23"/>
  <c r="K775" i="28"/>
  <c r="J681" i="21"/>
  <c r="J681" i="22"/>
  <c r="H772" i="28"/>
  <c r="G680" i="21"/>
  <c r="B677" i="23"/>
  <c r="L770" i="28"/>
  <c r="I676" i="23"/>
  <c r="K676" i="21"/>
  <c r="K676" i="22"/>
  <c r="H680" i="23"/>
  <c r="J680" i="21"/>
  <c r="J680" i="22"/>
  <c r="K774" i="28"/>
  <c r="F774" i="28"/>
  <c r="F680" i="22"/>
  <c r="D680" i="23"/>
  <c r="F680" i="21"/>
  <c r="L771" i="28"/>
  <c r="N677" i="19"/>
  <c r="H771" i="28"/>
  <c r="H677" i="21"/>
  <c r="H677" i="22"/>
  <c r="F677" i="23"/>
  <c r="D682" i="22"/>
  <c r="B682" i="23"/>
  <c r="D682" i="21"/>
  <c r="C682" i="23"/>
  <c r="D776" i="28"/>
  <c r="N776" i="28" s="1"/>
  <c r="H677" i="23"/>
  <c r="J677" i="21"/>
  <c r="K772" i="28"/>
  <c r="K771" i="28"/>
  <c r="J677" i="22"/>
  <c r="J678" i="22"/>
  <c r="B775" i="28"/>
  <c r="M775" i="28" s="1"/>
  <c r="B681" i="21"/>
  <c r="B681" i="22"/>
  <c r="B682" i="22"/>
  <c r="F775" i="28"/>
  <c r="N773" i="28"/>
  <c r="K677" i="21"/>
  <c r="G676" i="23"/>
  <c r="D772" i="28"/>
  <c r="D678" i="22"/>
  <c r="B678" i="23"/>
  <c r="C678" i="23"/>
  <c r="D678" i="21"/>
  <c r="K682" i="22"/>
  <c r="I682" i="23"/>
  <c r="K682" i="21"/>
  <c r="L776" i="28"/>
  <c r="E679" i="21"/>
  <c r="E679" i="22"/>
  <c r="E773" i="28"/>
  <c r="M678" i="19"/>
  <c r="G678" i="21"/>
  <c r="G772" i="28"/>
  <c r="G678" i="22"/>
  <c r="E678" i="23"/>
  <c r="O681" i="19"/>
  <c r="G681" i="23"/>
  <c r="J775" i="28"/>
  <c r="I681" i="21"/>
  <c r="I681" i="22"/>
  <c r="N680" i="19"/>
  <c r="H680" i="22"/>
  <c r="H774" i="28"/>
  <c r="F680" i="23"/>
  <c r="H680" i="21"/>
  <c r="I682" i="22"/>
  <c r="E680" i="22"/>
  <c r="BA680" i="1"/>
  <c r="F681" i="22"/>
  <c r="G774" i="28"/>
  <c r="D679" i="22"/>
  <c r="I668" i="22"/>
  <c r="C671" i="23"/>
  <c r="B672" i="23"/>
  <c r="G668" i="23"/>
  <c r="J760" i="28"/>
  <c r="O668" i="19"/>
  <c r="B673" i="22"/>
  <c r="D671" i="23"/>
  <c r="B671" i="23"/>
  <c r="J765" i="28"/>
  <c r="D672" i="22"/>
  <c r="D671" i="21"/>
  <c r="E671" i="23"/>
  <c r="I673" i="21"/>
  <c r="I671" i="23"/>
  <c r="G672" i="23"/>
  <c r="D671" i="22"/>
  <c r="H670" i="22"/>
  <c r="E672" i="23"/>
  <c r="I672" i="21"/>
  <c r="F670" i="23"/>
  <c r="D764" i="28"/>
  <c r="N764" i="28" s="1"/>
  <c r="N670" i="19"/>
  <c r="I670" i="23"/>
  <c r="G670" i="23"/>
  <c r="I669" i="21"/>
  <c r="D670" i="21"/>
  <c r="F764" i="28"/>
  <c r="H764" i="28"/>
  <c r="B670" i="23"/>
  <c r="I668" i="21"/>
  <c r="AN671" i="1"/>
  <c r="H673" i="23"/>
  <c r="J673" i="22"/>
  <c r="D763" i="28"/>
  <c r="M763" i="28" s="1"/>
  <c r="K671" i="22"/>
  <c r="K766" i="28"/>
  <c r="E766" i="28"/>
  <c r="L764" i="28"/>
  <c r="F673" i="21"/>
  <c r="F766" i="28"/>
  <c r="B672" i="22"/>
  <c r="BA668" i="1"/>
  <c r="AN672" i="1"/>
  <c r="F671" i="23"/>
  <c r="B765" i="28"/>
  <c r="M765" i="28" s="1"/>
  <c r="D672" i="21"/>
  <c r="B672" i="21"/>
  <c r="E673" i="22"/>
  <c r="AN673" i="1"/>
  <c r="F671" i="22"/>
  <c r="F673" i="22"/>
  <c r="H763" i="28"/>
  <c r="D674" i="21"/>
  <c r="L763" i="28"/>
  <c r="H671" i="21"/>
  <c r="G765" i="28"/>
  <c r="H671" i="22"/>
  <c r="M672" i="19"/>
  <c r="BA671" i="1"/>
  <c r="AN668" i="1"/>
  <c r="I672" i="22"/>
  <c r="G672" i="22"/>
  <c r="K671" i="21"/>
  <c r="D673" i="23"/>
  <c r="I673" i="22"/>
  <c r="O673" i="19"/>
  <c r="BA672" i="1"/>
  <c r="F671" i="21"/>
  <c r="J766" i="28"/>
  <c r="M671" i="19"/>
  <c r="E765" i="28"/>
  <c r="I669" i="22"/>
  <c r="F672" i="21"/>
  <c r="F672" i="22"/>
  <c r="F765" i="28"/>
  <c r="M673" i="19"/>
  <c r="E673" i="23"/>
  <c r="G673" i="21"/>
  <c r="G766" i="28"/>
  <c r="G673" i="22"/>
  <c r="M669" i="19"/>
  <c r="G762" i="28"/>
  <c r="E669" i="23"/>
  <c r="G669" i="21"/>
  <c r="G669" i="22"/>
  <c r="J674" i="22"/>
  <c r="K767" i="28"/>
  <c r="H674" i="23"/>
  <c r="J674" i="21"/>
  <c r="G764" i="28"/>
  <c r="C669" i="23"/>
  <c r="D669" i="22"/>
  <c r="D762" i="28"/>
  <c r="B669" i="23"/>
  <c r="D669" i="21"/>
  <c r="E672" i="21"/>
  <c r="F669" i="23"/>
  <c r="K673" i="22"/>
  <c r="L766" i="28"/>
  <c r="I673" i="23"/>
  <c r="K673" i="21"/>
  <c r="BA673" i="1"/>
  <c r="N765" i="28"/>
  <c r="J669" i="22"/>
  <c r="J670" i="22"/>
  <c r="K763" i="28"/>
  <c r="H670" i="23"/>
  <c r="J670" i="21"/>
  <c r="K669" i="22"/>
  <c r="K669" i="21"/>
  <c r="I669" i="23"/>
  <c r="L762" i="28"/>
  <c r="G767" i="28"/>
  <c r="B674" i="22"/>
  <c r="B767" i="28"/>
  <c r="B674" i="21"/>
  <c r="D674" i="23"/>
  <c r="F674" i="21"/>
  <c r="F674" i="22"/>
  <c r="F767" i="28"/>
  <c r="K675" i="22"/>
  <c r="J669" i="21"/>
  <c r="N673" i="19"/>
  <c r="H767" i="28"/>
  <c r="F673" i="23"/>
  <c r="H673" i="21"/>
  <c r="H766" i="28"/>
  <c r="H673" i="22"/>
  <c r="K764" i="28"/>
  <c r="J671" i="21"/>
  <c r="J671" i="22"/>
  <c r="H671" i="23"/>
  <c r="E669" i="21"/>
  <c r="E669" i="22"/>
  <c r="E762" i="28"/>
  <c r="E670" i="23"/>
  <c r="M670" i="19"/>
  <c r="G670" i="21"/>
  <c r="G671" i="21"/>
  <c r="G670" i="22"/>
  <c r="G763" i="28"/>
  <c r="O674" i="19"/>
  <c r="E674" i="21"/>
  <c r="E674" i="22"/>
  <c r="E767" i="28"/>
  <c r="BA669" i="1"/>
  <c r="AN669" i="1"/>
  <c r="N671" i="19"/>
  <c r="B768" i="28"/>
  <c r="M768" i="28" s="1"/>
  <c r="G669" i="23"/>
  <c r="K675" i="21"/>
  <c r="K670" i="21"/>
  <c r="BA674" i="1"/>
  <c r="B674" i="23"/>
  <c r="AN674" i="1"/>
  <c r="D670" i="22"/>
  <c r="D670" i="23"/>
  <c r="F670" i="21"/>
  <c r="F763" i="28"/>
  <c r="F670" i="22"/>
  <c r="F762" i="28"/>
  <c r="D669" i="23"/>
  <c r="F669" i="21"/>
  <c r="F669" i="22"/>
  <c r="B675" i="22"/>
  <c r="C673" i="23"/>
  <c r="D766" i="28"/>
  <c r="N766" i="28" s="1"/>
  <c r="D673" i="22"/>
  <c r="B673" i="23"/>
  <c r="D673" i="21"/>
  <c r="G673" i="23"/>
  <c r="E763" i="28"/>
  <c r="D767" i="28"/>
  <c r="E768" i="28"/>
  <c r="E675" i="21"/>
  <c r="E675" i="22"/>
  <c r="K670" i="22"/>
  <c r="O671" i="19"/>
  <c r="I671" i="21"/>
  <c r="I671" i="22"/>
  <c r="G671" i="23"/>
  <c r="J764" i="28"/>
  <c r="E764" i="28"/>
  <c r="E671" i="21"/>
  <c r="E671" i="22"/>
  <c r="M674" i="19"/>
  <c r="B675" i="21"/>
  <c r="B669" i="22"/>
  <c r="N672" i="19"/>
  <c r="H765" i="28"/>
  <c r="H672" i="21"/>
  <c r="F672" i="23"/>
  <c r="H672" i="22"/>
  <c r="J672" i="22"/>
  <c r="C769" i="28"/>
  <c r="E670" i="22"/>
  <c r="D674" i="22"/>
  <c r="K674" i="21"/>
  <c r="K674" i="22"/>
  <c r="L767" i="28"/>
  <c r="I674" i="23"/>
  <c r="G674" i="21"/>
  <c r="D675" i="23"/>
  <c r="F768" i="28"/>
  <c r="F675" i="21"/>
  <c r="F675" i="22"/>
  <c r="N669" i="19"/>
  <c r="B762" i="28"/>
  <c r="E670" i="21"/>
  <c r="L765" i="28"/>
  <c r="K672" i="21"/>
  <c r="I672" i="23"/>
  <c r="K672" i="22"/>
  <c r="H675" i="22"/>
  <c r="N675" i="19"/>
  <c r="F675" i="23"/>
  <c r="H768" i="28"/>
  <c r="H675" i="21"/>
  <c r="BA670" i="1"/>
  <c r="AN670" i="1"/>
  <c r="K768" i="28"/>
  <c r="J675" i="21"/>
  <c r="J675" i="22"/>
  <c r="H675" i="23"/>
  <c r="G674" i="22"/>
  <c r="M675" i="19"/>
  <c r="O675" i="19"/>
  <c r="I675" i="21"/>
  <c r="I675" i="22"/>
  <c r="G675" i="23"/>
  <c r="J768" i="28"/>
  <c r="I674" i="22"/>
  <c r="J767" i="28"/>
  <c r="I674" i="21"/>
  <c r="G674" i="23"/>
  <c r="J672" i="21"/>
  <c r="N768" i="28"/>
  <c r="G752" i="28"/>
  <c r="O656" i="19"/>
  <c r="E658" i="22"/>
  <c r="B665" i="23"/>
  <c r="H666" i="21"/>
  <c r="O667" i="19"/>
  <c r="AN658" i="1"/>
  <c r="AN662" i="1"/>
  <c r="BA666" i="1"/>
  <c r="J665" i="22"/>
  <c r="F749" i="28"/>
  <c r="I657" i="22"/>
  <c r="L760" i="28"/>
  <c r="AN666" i="1"/>
  <c r="E661" i="23"/>
  <c r="H664" i="23"/>
  <c r="E750" i="28"/>
  <c r="K667" i="21"/>
  <c r="I667" i="23"/>
  <c r="D760" i="28"/>
  <c r="N760" i="28" s="1"/>
  <c r="L759" i="28"/>
  <c r="K667" i="22"/>
  <c r="K757" i="28"/>
  <c r="G667" i="23"/>
  <c r="AO666" i="1"/>
  <c r="H666" i="22"/>
  <c r="I660" i="22"/>
  <c r="O660" i="19"/>
  <c r="J751" i="28"/>
  <c r="B750" i="28"/>
  <c r="F667" i="23"/>
  <c r="C667" i="23"/>
  <c r="G660" i="23"/>
  <c r="E659" i="21"/>
  <c r="D667" i="21"/>
  <c r="J668" i="21"/>
  <c r="B667" i="23"/>
  <c r="D668" i="21"/>
  <c r="K668" i="21"/>
  <c r="D667" i="23"/>
  <c r="G656" i="23"/>
  <c r="N757" i="28"/>
  <c r="AN663" i="1"/>
  <c r="G665" i="23"/>
  <c r="K760" i="28"/>
  <c r="G661" i="22"/>
  <c r="B751" i="28"/>
  <c r="D665" i="23"/>
  <c r="H667" i="22"/>
  <c r="E665" i="23"/>
  <c r="I657" i="21"/>
  <c r="F658" i="22"/>
  <c r="I656" i="22"/>
  <c r="E657" i="23"/>
  <c r="E660" i="22"/>
  <c r="D665" i="21"/>
  <c r="D668" i="22"/>
  <c r="H661" i="23"/>
  <c r="D759" i="28"/>
  <c r="N759" i="28" s="1"/>
  <c r="E660" i="21"/>
  <c r="H668" i="23"/>
  <c r="AN656" i="1"/>
  <c r="M657" i="19"/>
  <c r="O659" i="19"/>
  <c r="I665" i="23"/>
  <c r="H658" i="21"/>
  <c r="H758" i="28"/>
  <c r="J668" i="22"/>
  <c r="E751" i="28"/>
  <c r="D749" i="28"/>
  <c r="N749" i="28" s="1"/>
  <c r="L757" i="28"/>
  <c r="F666" i="23"/>
  <c r="C665" i="23"/>
  <c r="H665" i="23"/>
  <c r="K665" i="22"/>
  <c r="B660" i="23"/>
  <c r="G755" i="28"/>
  <c r="H759" i="28"/>
  <c r="B660" i="22"/>
  <c r="K665" i="21"/>
  <c r="I656" i="21"/>
  <c r="D666" i="21"/>
  <c r="H667" i="21"/>
  <c r="N666" i="19"/>
  <c r="D658" i="22"/>
  <c r="J747" i="28"/>
  <c r="B666" i="21"/>
  <c r="K666" i="22"/>
  <c r="B759" i="28"/>
  <c r="N658" i="19"/>
  <c r="D758" i="28"/>
  <c r="N758" i="28" s="1"/>
  <c r="O655" i="19"/>
  <c r="D665" i="22"/>
  <c r="B752" i="28"/>
  <c r="B758" i="28"/>
  <c r="J750" i="28"/>
  <c r="B667" i="21"/>
  <c r="F658" i="23"/>
  <c r="C761" i="28"/>
  <c r="E663" i="22"/>
  <c r="B661" i="22"/>
  <c r="L758" i="28"/>
  <c r="G659" i="23"/>
  <c r="B667" i="22"/>
  <c r="D666" i="22"/>
  <c r="B661" i="21"/>
  <c r="K666" i="21"/>
  <c r="D751" i="28"/>
  <c r="N751" i="28" s="1"/>
  <c r="B666" i="23"/>
  <c r="N755" i="28"/>
  <c r="K659" i="22"/>
  <c r="I659" i="23"/>
  <c r="K659" i="21"/>
  <c r="L750" i="28"/>
  <c r="N655" i="19"/>
  <c r="F655" i="23"/>
  <c r="E755" i="28"/>
  <c r="BA660" i="1"/>
  <c r="AO660" i="1"/>
  <c r="J757" i="28"/>
  <c r="F665" i="21"/>
  <c r="M666" i="19"/>
  <c r="E666" i="23"/>
  <c r="G666" i="22"/>
  <c r="G758" i="28"/>
  <c r="G666" i="21"/>
  <c r="B657" i="23"/>
  <c r="C657" i="23"/>
  <c r="D657" i="21"/>
  <c r="D748" i="28"/>
  <c r="D657" i="22"/>
  <c r="D663" i="21"/>
  <c r="E666" i="21"/>
  <c r="N756" i="28"/>
  <c r="F759" i="28"/>
  <c r="I659" i="22"/>
  <c r="B661" i="23"/>
  <c r="C661" i="23"/>
  <c r="D661" i="21"/>
  <c r="D661" i="22"/>
  <c r="D752" i="28"/>
  <c r="D660" i="22"/>
  <c r="N661" i="19"/>
  <c r="F656" i="23"/>
  <c r="B757" i="28"/>
  <c r="M757" i="28" s="1"/>
  <c r="E668" i="22"/>
  <c r="M665" i="19"/>
  <c r="F663" i="21"/>
  <c r="D663" i="23"/>
  <c r="F755" i="28"/>
  <c r="F663" i="22"/>
  <c r="H656" i="21"/>
  <c r="AN665" i="1"/>
  <c r="BA656" i="1"/>
  <c r="I655" i="23"/>
  <c r="B655" i="23"/>
  <c r="C655" i="23"/>
  <c r="F657" i="22"/>
  <c r="D657" i="23"/>
  <c r="F748" i="28"/>
  <c r="F657" i="21"/>
  <c r="F658" i="21"/>
  <c r="D663" i="22"/>
  <c r="M660" i="19"/>
  <c r="E660" i="23"/>
  <c r="G660" i="21"/>
  <c r="G751" i="28"/>
  <c r="G660" i="22"/>
  <c r="F667" i="22"/>
  <c r="D655" i="23"/>
  <c r="BA662" i="1"/>
  <c r="AO662" i="1"/>
  <c r="F659" i="21"/>
  <c r="F750" i="28"/>
  <c r="D659" i="23"/>
  <c r="F659" i="22"/>
  <c r="N656" i="19"/>
  <c r="K656" i="22"/>
  <c r="L747" i="28"/>
  <c r="I656" i="23"/>
  <c r="K656" i="21"/>
  <c r="B665" i="22"/>
  <c r="E760" i="28"/>
  <c r="H662" i="23"/>
  <c r="E662" i="22"/>
  <c r="E754" i="28"/>
  <c r="E662" i="21"/>
  <c r="N662" i="19"/>
  <c r="D664" i="23"/>
  <c r="F664" i="21"/>
  <c r="F664" i="22"/>
  <c r="F756" i="28"/>
  <c r="J660" i="22"/>
  <c r="K751" i="28"/>
  <c r="J660" i="21"/>
  <c r="H660" i="23"/>
  <c r="H664" i="22"/>
  <c r="F664" i="23"/>
  <c r="H664" i="21"/>
  <c r="H756" i="28"/>
  <c r="N664" i="19"/>
  <c r="D656" i="23"/>
  <c r="F656" i="21"/>
  <c r="F656" i="22"/>
  <c r="F747" i="28"/>
  <c r="H655" i="23"/>
  <c r="G748" i="28"/>
  <c r="M662" i="19"/>
  <c r="E662" i="23"/>
  <c r="G662" i="22"/>
  <c r="G754" i="28"/>
  <c r="G662" i="21"/>
  <c r="K663" i="22"/>
  <c r="K663" i="21"/>
  <c r="L755" i="28"/>
  <c r="I663" i="23"/>
  <c r="B662" i="21"/>
  <c r="B754" i="28"/>
  <c r="B662" i="22"/>
  <c r="B663" i="22"/>
  <c r="N659" i="19"/>
  <c r="H659" i="21"/>
  <c r="H750" i="28"/>
  <c r="F659" i="23"/>
  <c r="H659" i="22"/>
  <c r="I661" i="22"/>
  <c r="I661" i="21"/>
  <c r="J752" i="28"/>
  <c r="G661" i="23"/>
  <c r="O665" i="19"/>
  <c r="E757" i="28"/>
  <c r="E665" i="21"/>
  <c r="E665" i="22"/>
  <c r="E666" i="22"/>
  <c r="H657" i="23"/>
  <c r="J658" i="21"/>
  <c r="K749" i="28"/>
  <c r="J658" i="22"/>
  <c r="H658" i="23"/>
  <c r="K664" i="21"/>
  <c r="H656" i="22"/>
  <c r="B665" i="21"/>
  <c r="K657" i="21"/>
  <c r="K657" i="22"/>
  <c r="L748" i="28"/>
  <c r="I657" i="23"/>
  <c r="K658" i="22"/>
  <c r="N663" i="19"/>
  <c r="H663" i="21"/>
  <c r="F663" i="23"/>
  <c r="H755" i="28"/>
  <c r="H663" i="22"/>
  <c r="O661" i="19"/>
  <c r="E752" i="28"/>
  <c r="E661" i="21"/>
  <c r="E661" i="22"/>
  <c r="J661" i="22"/>
  <c r="J656" i="22"/>
  <c r="K747" i="28"/>
  <c r="H656" i="23"/>
  <c r="J656" i="21"/>
  <c r="K658" i="21"/>
  <c r="J663" i="22"/>
  <c r="J663" i="21"/>
  <c r="K755" i="28"/>
  <c r="H663" i="23"/>
  <c r="J667" i="22"/>
  <c r="J667" i="21"/>
  <c r="H667" i="23"/>
  <c r="K759" i="28"/>
  <c r="O662" i="19"/>
  <c r="I662" i="21"/>
  <c r="J754" i="28"/>
  <c r="G662" i="23"/>
  <c r="I662" i="22"/>
  <c r="M667" i="19"/>
  <c r="E667" i="22"/>
  <c r="E759" i="28"/>
  <c r="E667" i="21"/>
  <c r="F665" i="22"/>
  <c r="K756" i="28"/>
  <c r="K660" i="21"/>
  <c r="M655" i="19"/>
  <c r="B659" i="23"/>
  <c r="C659" i="23"/>
  <c r="D659" i="22"/>
  <c r="D750" i="28"/>
  <c r="D659" i="21"/>
  <c r="K748" i="28"/>
  <c r="H751" i="28"/>
  <c r="K661" i="21"/>
  <c r="I661" i="23"/>
  <c r="L752" i="28"/>
  <c r="K661" i="22"/>
  <c r="D668" i="23"/>
  <c r="F668" i="21"/>
  <c r="F760" i="28"/>
  <c r="F668" i="22"/>
  <c r="L756" i="28"/>
  <c r="G659" i="21"/>
  <c r="G750" i="28"/>
  <c r="E659" i="23"/>
  <c r="M659" i="19"/>
  <c r="G659" i="22"/>
  <c r="N667" i="19"/>
  <c r="J664" i="21"/>
  <c r="D660" i="23"/>
  <c r="F660" i="21"/>
  <c r="F660" i="22"/>
  <c r="F751" i="28"/>
  <c r="N657" i="19"/>
  <c r="H657" i="22"/>
  <c r="F657" i="23"/>
  <c r="H748" i="28"/>
  <c r="H657" i="21"/>
  <c r="E656" i="21"/>
  <c r="E656" i="22"/>
  <c r="E747" i="28"/>
  <c r="B662" i="23"/>
  <c r="D662" i="22"/>
  <c r="C662" i="23"/>
  <c r="D662" i="21"/>
  <c r="D754" i="28"/>
  <c r="I664" i="22"/>
  <c r="J756" i="28"/>
  <c r="G664" i="23"/>
  <c r="O664" i="19"/>
  <c r="I664" i="21"/>
  <c r="B658" i="21"/>
  <c r="B749" i="28"/>
  <c r="B658" i="22"/>
  <c r="J659" i="22"/>
  <c r="J659" i="21"/>
  <c r="H659" i="23"/>
  <c r="K750" i="28"/>
  <c r="D666" i="23"/>
  <c r="F666" i="22"/>
  <c r="F758" i="28"/>
  <c r="F666" i="21"/>
  <c r="B668" i="22"/>
  <c r="B668" i="21"/>
  <c r="B760" i="28"/>
  <c r="H749" i="28"/>
  <c r="M658" i="19"/>
  <c r="E658" i="23"/>
  <c r="G658" i="22"/>
  <c r="G658" i="21"/>
  <c r="G749" i="28"/>
  <c r="J755" i="28"/>
  <c r="B659" i="21"/>
  <c r="J664" i="22"/>
  <c r="I665" i="22"/>
  <c r="L751" i="28"/>
  <c r="F662" i="23"/>
  <c r="B756" i="28"/>
  <c r="M756" i="28" s="1"/>
  <c r="B664" i="22"/>
  <c r="B664" i="21"/>
  <c r="G657" i="23"/>
  <c r="N665" i="19"/>
  <c r="H665" i="22"/>
  <c r="F665" i="23"/>
  <c r="H757" i="28"/>
  <c r="H665" i="21"/>
  <c r="O657" i="19"/>
  <c r="E748" i="28"/>
  <c r="E657" i="21"/>
  <c r="E657" i="22"/>
  <c r="E658" i="21"/>
  <c r="G655" i="23"/>
  <c r="J657" i="22"/>
  <c r="K662" i="21"/>
  <c r="L754" i="28"/>
  <c r="I662" i="23"/>
  <c r="K662" i="22"/>
  <c r="H660" i="21"/>
  <c r="H658" i="22"/>
  <c r="K664" i="22"/>
  <c r="BA658" i="1"/>
  <c r="B755" i="28"/>
  <c r="M755" i="28" s="1"/>
  <c r="M656" i="19"/>
  <c r="E656" i="23"/>
  <c r="G656" i="21"/>
  <c r="G747" i="28"/>
  <c r="G657" i="21"/>
  <c r="G656" i="22"/>
  <c r="B656" i="23"/>
  <c r="D656" i="21"/>
  <c r="C656" i="23"/>
  <c r="D656" i="22"/>
  <c r="D747" i="28"/>
  <c r="N747" i="28" s="1"/>
  <c r="D662" i="23"/>
  <c r="F662" i="22"/>
  <c r="F754" i="28"/>
  <c r="F662" i="21"/>
  <c r="AN660" i="1"/>
  <c r="O658" i="19"/>
  <c r="I658" i="21"/>
  <c r="J749" i="28"/>
  <c r="I658" i="22"/>
  <c r="G658" i="23"/>
  <c r="I663" i="21"/>
  <c r="B659" i="22"/>
  <c r="K660" i="22"/>
  <c r="B668" i="23"/>
  <c r="K752" i="28"/>
  <c r="M668" i="19"/>
  <c r="E668" i="23"/>
  <c r="G668" i="21"/>
  <c r="G760" i="28"/>
  <c r="G668" i="22"/>
  <c r="J657" i="21"/>
  <c r="G667" i="21"/>
  <c r="E667" i="23"/>
  <c r="G759" i="28"/>
  <c r="G667" i="22"/>
  <c r="F661" i="22"/>
  <c r="D661" i="23"/>
  <c r="F752" i="28"/>
  <c r="F661" i="21"/>
  <c r="G663" i="22"/>
  <c r="I663" i="22"/>
  <c r="AO661" i="1"/>
  <c r="BA661" i="1"/>
  <c r="AO667" i="1"/>
  <c r="BA667" i="1"/>
  <c r="AO663" i="1"/>
  <c r="BA663" i="1"/>
  <c r="BA664" i="1"/>
  <c r="AO664" i="1"/>
  <c r="AO657" i="1"/>
  <c r="BA657" i="1"/>
  <c r="AO665" i="1"/>
  <c r="BA665" i="1"/>
  <c r="AN657" i="1"/>
  <c r="AN667" i="1"/>
  <c r="AO659" i="1"/>
  <c r="BA659" i="1"/>
  <c r="AN659" i="1"/>
  <c r="AN661" i="1"/>
  <c r="AO655" i="1"/>
  <c r="BA655" i="1"/>
  <c r="AN655" i="1"/>
  <c r="AN664" i="1"/>
  <c r="B647" i="1"/>
  <c r="C647" i="1"/>
  <c r="C648" i="19" s="1"/>
  <c r="E647" i="1"/>
  <c r="D648" i="19" s="1"/>
  <c r="G647" i="1"/>
  <c r="H647" i="1"/>
  <c r="Q647" i="1" s="1"/>
  <c r="I647" i="1"/>
  <c r="G648" i="19" s="1"/>
  <c r="J647" i="1"/>
  <c r="H648" i="19" s="1"/>
  <c r="K647" i="1"/>
  <c r="I648" i="19" s="1"/>
  <c r="I738" i="28" s="1"/>
  <c r="M647" i="1"/>
  <c r="N647" i="1"/>
  <c r="K648" i="19" s="1"/>
  <c r="O647" i="1"/>
  <c r="AC647" i="1" s="1"/>
  <c r="B648" i="1"/>
  <c r="C648" i="1"/>
  <c r="C649" i="19" s="1"/>
  <c r="E648" i="1"/>
  <c r="D649" i="19" s="1"/>
  <c r="G648" i="1"/>
  <c r="E649" i="19" s="1"/>
  <c r="H648" i="1"/>
  <c r="AB648" i="1" s="1"/>
  <c r="I648" i="1"/>
  <c r="G649" i="19" s="1"/>
  <c r="J648" i="1"/>
  <c r="K648" i="1"/>
  <c r="I649" i="19" s="1"/>
  <c r="I739" i="28" s="1"/>
  <c r="M648" i="1"/>
  <c r="N648" i="1"/>
  <c r="K649" i="19" s="1"/>
  <c r="O648" i="1"/>
  <c r="AC648" i="1" s="1"/>
  <c r="B649" i="1"/>
  <c r="C649" i="1"/>
  <c r="C650" i="19" s="1"/>
  <c r="E649" i="1"/>
  <c r="G649" i="1"/>
  <c r="H649" i="1"/>
  <c r="Q649" i="1" s="1"/>
  <c r="I649" i="1"/>
  <c r="J649" i="1"/>
  <c r="K649" i="1"/>
  <c r="I650" i="19" s="1"/>
  <c r="I740" i="28" s="1"/>
  <c r="M649" i="1"/>
  <c r="N649" i="1"/>
  <c r="O649" i="1"/>
  <c r="B650" i="1"/>
  <c r="C650" i="1"/>
  <c r="C651" i="19" s="1"/>
  <c r="E650" i="1"/>
  <c r="D651" i="19" s="1"/>
  <c r="G650" i="1"/>
  <c r="E651" i="19" s="1"/>
  <c r="H650" i="1"/>
  <c r="Q650" i="1" s="1"/>
  <c r="I650" i="1"/>
  <c r="J650" i="1"/>
  <c r="H651" i="19" s="1"/>
  <c r="K650" i="1"/>
  <c r="I651" i="19" s="1"/>
  <c r="I741" i="28" s="1"/>
  <c r="M650" i="1"/>
  <c r="N650" i="1"/>
  <c r="O650" i="1"/>
  <c r="L651" i="19" s="1"/>
  <c r="I651" i="23" s="1"/>
  <c r="B651" i="1"/>
  <c r="B652" i="19" s="1"/>
  <c r="C651" i="1"/>
  <c r="C652" i="19" s="1"/>
  <c r="E651" i="1"/>
  <c r="G651" i="1"/>
  <c r="H651" i="1"/>
  <c r="Q651" i="1" s="1"/>
  <c r="I651" i="1"/>
  <c r="G652" i="19" s="1"/>
  <c r="J651" i="1"/>
  <c r="K651" i="1"/>
  <c r="I652" i="19" s="1"/>
  <c r="I742" i="28" s="1"/>
  <c r="M651" i="1"/>
  <c r="J652" i="19" s="1"/>
  <c r="N651" i="1"/>
  <c r="Z651" i="1" s="1"/>
  <c r="O651" i="1"/>
  <c r="BG651" i="1" s="1"/>
  <c r="B652" i="1"/>
  <c r="B653" i="19" s="1"/>
  <c r="C652" i="1"/>
  <c r="C653" i="19" s="1"/>
  <c r="E652" i="1"/>
  <c r="D653" i="19" s="1"/>
  <c r="G652" i="1"/>
  <c r="H652" i="1"/>
  <c r="I652" i="1"/>
  <c r="J652" i="1"/>
  <c r="H653" i="19" s="1"/>
  <c r="K652" i="1"/>
  <c r="I653" i="19" s="1"/>
  <c r="I743" i="28" s="1"/>
  <c r="M652" i="1"/>
  <c r="N652" i="1"/>
  <c r="O652" i="1"/>
  <c r="AC652" i="1" s="1"/>
  <c r="B653" i="1"/>
  <c r="C653" i="1"/>
  <c r="C654" i="19" s="1"/>
  <c r="E653" i="1"/>
  <c r="G653" i="1"/>
  <c r="H653" i="1"/>
  <c r="I653" i="1"/>
  <c r="J653" i="1"/>
  <c r="K653" i="1"/>
  <c r="I654" i="19" s="1"/>
  <c r="I744" i="28" s="1"/>
  <c r="M653" i="1"/>
  <c r="N653" i="1"/>
  <c r="O653" i="1"/>
  <c r="AF418" i="38"/>
  <c r="AI418" i="38" s="1"/>
  <c r="AF419" i="38"/>
  <c r="AI419" i="38" s="1"/>
  <c r="AF420" i="38"/>
  <c r="AI420" i="38" s="1"/>
  <c r="AF421" i="38"/>
  <c r="AI421" i="38" s="1"/>
  <c r="AF422" i="38"/>
  <c r="AI422" i="38" s="1"/>
  <c r="AF423" i="38"/>
  <c r="AI423" i="38" s="1"/>
  <c r="AF424" i="38"/>
  <c r="AI424" i="38" s="1"/>
  <c r="J777" i="28" l="1"/>
  <c r="B777" i="28"/>
  <c r="G777" i="28"/>
  <c r="H777" i="28"/>
  <c r="E777" i="28"/>
  <c r="N770" i="28"/>
  <c r="D777" i="28"/>
  <c r="N777" i="28" s="1"/>
  <c r="M770" i="28"/>
  <c r="K777" i="28"/>
  <c r="M772" i="28"/>
  <c r="N772" i="28"/>
  <c r="L777" i="28"/>
  <c r="M776" i="28"/>
  <c r="M771" i="28"/>
  <c r="F777" i="28"/>
  <c r="N763" i="28"/>
  <c r="M764" i="28"/>
  <c r="H769" i="28"/>
  <c r="J769" i="28"/>
  <c r="K769" i="28"/>
  <c r="N767" i="28"/>
  <c r="M767" i="28"/>
  <c r="B769" i="28"/>
  <c r="N762" i="28"/>
  <c r="D769" i="28"/>
  <c r="M762" i="28"/>
  <c r="F769" i="28"/>
  <c r="M766" i="28"/>
  <c r="E769" i="28"/>
  <c r="L769" i="28"/>
  <c r="G769" i="28"/>
  <c r="M760" i="28"/>
  <c r="M747" i="28"/>
  <c r="M759" i="28"/>
  <c r="L761" i="28"/>
  <c r="M749" i="28"/>
  <c r="H761" i="28"/>
  <c r="M758" i="28"/>
  <c r="K761" i="28"/>
  <c r="M751" i="28"/>
  <c r="D654" i="19"/>
  <c r="D654" i="21" s="1"/>
  <c r="AF654" i="1"/>
  <c r="AR654" i="1"/>
  <c r="K654" i="19"/>
  <c r="AK654" i="1"/>
  <c r="AW654" i="1"/>
  <c r="AE654" i="1"/>
  <c r="AQ654" i="1"/>
  <c r="F761" i="28"/>
  <c r="E761" i="28"/>
  <c r="AJ654" i="1"/>
  <c r="AV654" i="1"/>
  <c r="N754" i="28"/>
  <c r="D761" i="28"/>
  <c r="M754" i="28"/>
  <c r="AC653" i="1"/>
  <c r="AX654" i="1"/>
  <c r="AL654" i="1"/>
  <c r="N752" i="28"/>
  <c r="M752" i="28"/>
  <c r="AU654" i="1"/>
  <c r="AI654" i="1"/>
  <c r="AT654" i="1"/>
  <c r="AH654" i="1"/>
  <c r="N750" i="28"/>
  <c r="M750" i="28"/>
  <c r="G761" i="28"/>
  <c r="M748" i="28"/>
  <c r="N748" i="28"/>
  <c r="C746" i="28"/>
  <c r="C753" i="28" s="1"/>
  <c r="C655" i="22"/>
  <c r="C655" i="21"/>
  <c r="E654" i="19"/>
  <c r="AS654" i="1"/>
  <c r="AG654" i="1"/>
  <c r="J761" i="28"/>
  <c r="B761" i="28"/>
  <c r="BD653" i="1"/>
  <c r="G649" i="21"/>
  <c r="AS651" i="1"/>
  <c r="AR651" i="1"/>
  <c r="AS650" i="1"/>
  <c r="AJ652" i="1"/>
  <c r="BB649" i="1"/>
  <c r="J653" i="19"/>
  <c r="I653" i="22" s="1"/>
  <c r="AJ653" i="1"/>
  <c r="AE653" i="1"/>
  <c r="C652" i="21"/>
  <c r="AT652" i="1"/>
  <c r="AA652" i="1"/>
  <c r="AQ648" i="1"/>
  <c r="AS648" i="1"/>
  <c r="AZ651" i="1"/>
  <c r="AV653" i="1"/>
  <c r="AQ652" i="1"/>
  <c r="AH651" i="1"/>
  <c r="AT649" i="1"/>
  <c r="BI647" i="1"/>
  <c r="AR652" i="1"/>
  <c r="AB649" i="1"/>
  <c r="BH647" i="1"/>
  <c r="F652" i="19"/>
  <c r="BG652" i="1"/>
  <c r="AT650" i="1"/>
  <c r="AZ652" i="1"/>
  <c r="J654" i="19"/>
  <c r="E648" i="19"/>
  <c r="M648" i="19" s="1"/>
  <c r="BG648" i="1"/>
  <c r="F651" i="19"/>
  <c r="D651" i="23" s="1"/>
  <c r="BJ650" i="1"/>
  <c r="BD647" i="1"/>
  <c r="C743" i="28"/>
  <c r="BH649" i="1"/>
  <c r="AR648" i="1"/>
  <c r="E650" i="19"/>
  <c r="E651" i="21" s="1"/>
  <c r="AI648" i="1"/>
  <c r="BG650" i="1"/>
  <c r="AS649" i="1"/>
  <c r="Z648" i="1"/>
  <c r="K652" i="19"/>
  <c r="H649" i="19"/>
  <c r="F649" i="23" s="1"/>
  <c r="R650" i="1"/>
  <c r="AB650" i="1"/>
  <c r="AK649" i="1"/>
  <c r="B654" i="19"/>
  <c r="L648" i="19"/>
  <c r="I648" i="23" s="1"/>
  <c r="C740" i="28"/>
  <c r="C650" i="22"/>
  <c r="C650" i="21"/>
  <c r="C741" i="28"/>
  <c r="H648" i="23"/>
  <c r="I745" i="28"/>
  <c r="Q653" i="1"/>
  <c r="R653" i="1" s="1"/>
  <c r="BB653" i="1"/>
  <c r="AK652" i="1"/>
  <c r="K653" i="19"/>
  <c r="AQ650" i="1"/>
  <c r="AQ651" i="1"/>
  <c r="AL649" i="1"/>
  <c r="AC649" i="1"/>
  <c r="D649" i="22"/>
  <c r="D739" i="28"/>
  <c r="C649" i="23"/>
  <c r="D649" i="21"/>
  <c r="B651" i="19"/>
  <c r="B651" i="23" s="1"/>
  <c r="BC653" i="1"/>
  <c r="AB652" i="1"/>
  <c r="F653" i="19"/>
  <c r="AR649" i="1"/>
  <c r="E648" i="23"/>
  <c r="F654" i="19"/>
  <c r="D650" i="19"/>
  <c r="D741" i="28" s="1"/>
  <c r="BI653" i="1"/>
  <c r="H654" i="19"/>
  <c r="BC652" i="1"/>
  <c r="Z652" i="1"/>
  <c r="AG653" i="1"/>
  <c r="BJ652" i="1"/>
  <c r="E653" i="19"/>
  <c r="N653" i="19" s="1"/>
  <c r="AS652" i="1"/>
  <c r="AS653" i="1"/>
  <c r="C651" i="23"/>
  <c r="N651" i="19"/>
  <c r="F651" i="23"/>
  <c r="C654" i="22"/>
  <c r="AK653" i="1"/>
  <c r="BH653" i="1"/>
  <c r="G654" i="19"/>
  <c r="BB652" i="1"/>
  <c r="B653" i="23"/>
  <c r="C653" i="23"/>
  <c r="AK650" i="1"/>
  <c r="K651" i="19"/>
  <c r="C648" i="23"/>
  <c r="C651" i="21"/>
  <c r="C651" i="22"/>
  <c r="C653" i="21"/>
  <c r="C653" i="22"/>
  <c r="BG649" i="1"/>
  <c r="BF649" i="1"/>
  <c r="Z649" i="1"/>
  <c r="K739" i="28"/>
  <c r="J649" i="21"/>
  <c r="J649" i="22"/>
  <c r="C739" i="28"/>
  <c r="C649" i="21"/>
  <c r="C649" i="22"/>
  <c r="L650" i="19"/>
  <c r="M649" i="19"/>
  <c r="G739" i="28"/>
  <c r="E649" i="23"/>
  <c r="AL653" i="1"/>
  <c r="BG653" i="1"/>
  <c r="BF653" i="1"/>
  <c r="AR653" i="1"/>
  <c r="H652" i="19"/>
  <c r="H743" i="28" s="1"/>
  <c r="BI651" i="1"/>
  <c r="BE649" i="1"/>
  <c r="AV650" i="1"/>
  <c r="J650" i="19"/>
  <c r="AV649" i="1"/>
  <c r="AE649" i="1"/>
  <c r="B650" i="19"/>
  <c r="AJ648" i="1"/>
  <c r="BJ648" i="1"/>
  <c r="J649" i="19"/>
  <c r="AA648" i="1"/>
  <c r="B649" i="19"/>
  <c r="AZ648" i="1"/>
  <c r="BJ647" i="1"/>
  <c r="J648" i="19"/>
  <c r="AE648" i="1"/>
  <c r="B648" i="19"/>
  <c r="B648" i="23" s="1"/>
  <c r="AZ647" i="1"/>
  <c r="E652" i="19"/>
  <c r="O652" i="19" s="1"/>
  <c r="K650" i="19"/>
  <c r="H649" i="23"/>
  <c r="BE653" i="1"/>
  <c r="C744" i="28"/>
  <c r="C654" i="21"/>
  <c r="BH651" i="1"/>
  <c r="BH650" i="1"/>
  <c r="G651" i="19"/>
  <c r="L654" i="19"/>
  <c r="F653" i="23"/>
  <c r="C652" i="22"/>
  <c r="G649" i="22"/>
  <c r="AB653" i="1"/>
  <c r="Z647" i="1"/>
  <c r="BH652" i="1"/>
  <c r="G653" i="19"/>
  <c r="AF650" i="1"/>
  <c r="AO650" i="1" s="1"/>
  <c r="BI649" i="1"/>
  <c r="H650" i="19"/>
  <c r="H741" i="28" s="1"/>
  <c r="BD649" i="1"/>
  <c r="F648" i="23"/>
  <c r="B743" i="28"/>
  <c r="B653" i="21"/>
  <c r="B653" i="22"/>
  <c r="J651" i="19"/>
  <c r="I652" i="22" s="1"/>
  <c r="C742" i="28"/>
  <c r="AX652" i="1"/>
  <c r="BD651" i="1"/>
  <c r="BB648" i="1"/>
  <c r="AG649" i="1"/>
  <c r="R647" i="1"/>
  <c r="L649" i="19"/>
  <c r="R649" i="1"/>
  <c r="BF648" i="1"/>
  <c r="L653" i="19"/>
  <c r="G650" i="19"/>
  <c r="AI652" i="1"/>
  <c r="BJ651" i="1"/>
  <c r="AE652" i="1"/>
  <c r="AX650" i="1"/>
  <c r="AF651" i="1"/>
  <c r="AO651" i="1" s="1"/>
  <c r="AG650" i="1"/>
  <c r="AT648" i="1"/>
  <c r="AK648" i="1"/>
  <c r="F650" i="19"/>
  <c r="F648" i="19"/>
  <c r="Z653" i="1"/>
  <c r="BF652" i="1"/>
  <c r="R651" i="1"/>
  <c r="AI651" i="1"/>
  <c r="BH648" i="1"/>
  <c r="L652" i="19"/>
  <c r="D652" i="19"/>
  <c r="D653" i="22" s="1"/>
  <c r="F649" i="19"/>
  <c r="AU653" i="1"/>
  <c r="AW650" i="1"/>
  <c r="AE650" i="1"/>
  <c r="AT653" i="1"/>
  <c r="AA653" i="1"/>
  <c r="BI652" i="1"/>
  <c r="AH652" i="1"/>
  <c r="AX651" i="1"/>
  <c r="BE650" i="1"/>
  <c r="AL650" i="1"/>
  <c r="AC650" i="1"/>
  <c r="BC649" i="1"/>
  <c r="AJ649" i="1"/>
  <c r="AA649" i="1"/>
  <c r="AG652" i="1"/>
  <c r="BF651" i="1"/>
  <c r="BD650" i="1"/>
  <c r="BJ649" i="1"/>
  <c r="AG648" i="1"/>
  <c r="AF652" i="1"/>
  <c r="BE651" i="1"/>
  <c r="AV651" i="1"/>
  <c r="AL651" i="1"/>
  <c r="AC651" i="1"/>
  <c r="AX648" i="1"/>
  <c r="AQ653" i="1"/>
  <c r="AW652" i="1"/>
  <c r="AB651" i="1"/>
  <c r="BB650" i="1"/>
  <c r="AZ649" i="1"/>
  <c r="AX653" i="1"/>
  <c r="AF653" i="1"/>
  <c r="BE652" i="1"/>
  <c r="AV652" i="1"/>
  <c r="AL652" i="1"/>
  <c r="BC651" i="1"/>
  <c r="AT651" i="1"/>
  <c r="AJ651" i="1"/>
  <c r="AA651" i="1"/>
  <c r="BI650" i="1"/>
  <c r="AR650" i="1"/>
  <c r="AH650" i="1"/>
  <c r="AX649" i="1"/>
  <c r="AF649" i="1"/>
  <c r="BE648" i="1"/>
  <c r="AV648" i="1"/>
  <c r="AL648" i="1"/>
  <c r="BC647" i="1"/>
  <c r="AA647" i="1"/>
  <c r="AG651" i="1"/>
  <c r="BF650" i="1"/>
  <c r="BI648" i="1"/>
  <c r="AH648" i="1"/>
  <c r="BG647" i="1"/>
  <c r="BJ653" i="1"/>
  <c r="AI653" i="1"/>
  <c r="Q652" i="1"/>
  <c r="R652" i="1" s="1"/>
  <c r="AW651" i="1"/>
  <c r="AE651" i="1"/>
  <c r="AU650" i="1"/>
  <c r="AI649" i="1"/>
  <c r="Q648" i="1"/>
  <c r="R648" i="1" s="1"/>
  <c r="BF647" i="1"/>
  <c r="AH653" i="1"/>
  <c r="BC650" i="1"/>
  <c r="AJ650" i="1"/>
  <c r="AA650" i="1"/>
  <c r="AH649" i="1"/>
  <c r="AF648" i="1"/>
  <c r="BE647" i="1"/>
  <c r="AZ653" i="1"/>
  <c r="AU651" i="1"/>
  <c r="AK651" i="1"/>
  <c r="AI650" i="1"/>
  <c r="Z650" i="1"/>
  <c r="AQ649" i="1"/>
  <c r="AW648" i="1"/>
  <c r="AB647" i="1"/>
  <c r="AW653" i="1"/>
  <c r="BD652" i="1"/>
  <c r="AU652" i="1"/>
  <c r="BB651" i="1"/>
  <c r="AZ650" i="1"/>
  <c r="AW649" i="1"/>
  <c r="BD648" i="1"/>
  <c r="AU648" i="1"/>
  <c r="BB647" i="1"/>
  <c r="BC648" i="1"/>
  <c r="AU649" i="1"/>
  <c r="AH413" i="38"/>
  <c r="AH396" i="38"/>
  <c r="AH379" i="38"/>
  <c r="AH408" i="38"/>
  <c r="AH411" i="38"/>
  <c r="B640" i="1"/>
  <c r="B641" i="19" s="1"/>
  <c r="C640" i="1"/>
  <c r="C641" i="19" s="1"/>
  <c r="E640" i="1"/>
  <c r="G640" i="1"/>
  <c r="E641" i="19" s="1"/>
  <c r="H640" i="1"/>
  <c r="F641" i="19" s="1"/>
  <c r="I640" i="1"/>
  <c r="G641" i="19" s="1"/>
  <c r="J640" i="1"/>
  <c r="H641" i="19" s="1"/>
  <c r="K640" i="1"/>
  <c r="I641" i="19" s="1"/>
  <c r="I730" i="28" s="1"/>
  <c r="M640" i="1"/>
  <c r="J641" i="19" s="1"/>
  <c r="N640" i="1"/>
  <c r="K641" i="19" s="1"/>
  <c r="O640" i="1"/>
  <c r="B641" i="1"/>
  <c r="C641" i="1"/>
  <c r="C642" i="19" s="1"/>
  <c r="E641" i="1"/>
  <c r="G641" i="1"/>
  <c r="H641" i="1"/>
  <c r="Q641" i="1" s="1"/>
  <c r="I641" i="1"/>
  <c r="J641" i="1"/>
  <c r="K641" i="1"/>
  <c r="I642" i="19" s="1"/>
  <c r="I731" i="28" s="1"/>
  <c r="M641" i="1"/>
  <c r="AA641" i="1" s="1"/>
  <c r="N641" i="1"/>
  <c r="Z641" i="1" s="1"/>
  <c r="O641" i="1"/>
  <c r="B642" i="1"/>
  <c r="B643" i="19" s="1"/>
  <c r="C642" i="1"/>
  <c r="C643" i="19" s="1"/>
  <c r="E642" i="1"/>
  <c r="D643" i="19" s="1"/>
  <c r="G642" i="1"/>
  <c r="E643" i="19" s="1"/>
  <c r="H642" i="1"/>
  <c r="Q642" i="1" s="1"/>
  <c r="I642" i="1"/>
  <c r="G643" i="19" s="1"/>
  <c r="J642" i="1"/>
  <c r="K642" i="1"/>
  <c r="I643" i="19" s="1"/>
  <c r="I732" i="28" s="1"/>
  <c r="M642" i="1"/>
  <c r="J643" i="19" s="1"/>
  <c r="N642" i="1"/>
  <c r="O642" i="1"/>
  <c r="L643" i="19" s="1"/>
  <c r="B643" i="1"/>
  <c r="C643" i="1"/>
  <c r="C644" i="19" s="1"/>
  <c r="E643" i="1"/>
  <c r="D644" i="19" s="1"/>
  <c r="G643" i="1"/>
  <c r="E644" i="19" s="1"/>
  <c r="H643" i="1"/>
  <c r="AB643" i="1" s="1"/>
  <c r="I643" i="1"/>
  <c r="J643" i="1"/>
  <c r="K643" i="1"/>
  <c r="I644" i="19" s="1"/>
  <c r="I733" i="28" s="1"/>
  <c r="M643" i="1"/>
  <c r="N643" i="1"/>
  <c r="O643" i="1"/>
  <c r="B644" i="1"/>
  <c r="C644" i="1"/>
  <c r="C645" i="19" s="1"/>
  <c r="E644" i="1"/>
  <c r="G644" i="1"/>
  <c r="H644" i="1"/>
  <c r="I644" i="1"/>
  <c r="G645" i="19" s="1"/>
  <c r="J644" i="1"/>
  <c r="K644" i="1"/>
  <c r="I645" i="19" s="1"/>
  <c r="I734" i="28" s="1"/>
  <c r="M644" i="1"/>
  <c r="N644" i="1"/>
  <c r="K645" i="19" s="1"/>
  <c r="O644" i="1"/>
  <c r="B645" i="1"/>
  <c r="C645" i="1"/>
  <c r="C646" i="19" s="1"/>
  <c r="E645" i="1"/>
  <c r="G645" i="1"/>
  <c r="H645" i="1"/>
  <c r="Q645" i="1" s="1"/>
  <c r="I645" i="1"/>
  <c r="G646" i="19" s="1"/>
  <c r="J645" i="1"/>
  <c r="H646" i="19" s="1"/>
  <c r="K645" i="1"/>
  <c r="I646" i="19" s="1"/>
  <c r="I735" i="28" s="1"/>
  <c r="M645" i="1"/>
  <c r="N645" i="1"/>
  <c r="Z645" i="1" s="1"/>
  <c r="O645" i="1"/>
  <c r="B646" i="1"/>
  <c r="C646" i="1"/>
  <c r="C647" i="19" s="1"/>
  <c r="C648" i="21" s="1"/>
  <c r="E646" i="1"/>
  <c r="G646" i="1"/>
  <c r="AG647" i="1" s="1"/>
  <c r="H646" i="1"/>
  <c r="AT647" i="1" s="1"/>
  <c r="I646" i="1"/>
  <c r="G647" i="19" s="1"/>
  <c r="G648" i="22" s="1"/>
  <c r="J646" i="1"/>
  <c r="K646" i="1"/>
  <c r="I647" i="19" s="1"/>
  <c r="I736" i="28" s="1"/>
  <c r="M646" i="1"/>
  <c r="AJ647" i="1" s="1"/>
  <c r="N646" i="1"/>
  <c r="AK647" i="1" s="1"/>
  <c r="O646" i="1"/>
  <c r="AF411" i="38"/>
  <c r="AF412" i="38"/>
  <c r="AI412" i="38" s="1"/>
  <c r="AF413" i="38"/>
  <c r="AF414" i="38"/>
  <c r="AI414" i="38" s="1"/>
  <c r="AF415" i="38"/>
  <c r="AI415" i="38" s="1"/>
  <c r="AF416" i="38"/>
  <c r="AI416" i="38" s="1"/>
  <c r="AF417" i="38"/>
  <c r="AI417" i="38" s="1"/>
  <c r="BG641" i="1" l="1"/>
  <c r="M777" i="28"/>
  <c r="N769" i="28"/>
  <c r="M769" i="28"/>
  <c r="D654" i="22"/>
  <c r="BG643" i="1"/>
  <c r="K744" i="28"/>
  <c r="K655" i="22"/>
  <c r="L746" i="28"/>
  <c r="L753" i="28" s="1"/>
  <c r="K655" i="21"/>
  <c r="G655" i="22"/>
  <c r="G655" i="21"/>
  <c r="G746" i="28"/>
  <c r="G753" i="28" s="1"/>
  <c r="H654" i="23"/>
  <c r="B654" i="22"/>
  <c r="B655" i="22"/>
  <c r="B655" i="21"/>
  <c r="B746" i="28"/>
  <c r="B753" i="28" s="1"/>
  <c r="H655" i="22"/>
  <c r="H746" i="28"/>
  <c r="H753" i="28" s="1"/>
  <c r="H655" i="21"/>
  <c r="E655" i="22"/>
  <c r="E655" i="21"/>
  <c r="E746" i="28"/>
  <c r="E753" i="28" s="1"/>
  <c r="AI413" i="38"/>
  <c r="F655" i="21"/>
  <c r="F655" i="22"/>
  <c r="F746" i="28"/>
  <c r="F753" i="28" s="1"/>
  <c r="D744" i="28"/>
  <c r="N744" i="28" s="1"/>
  <c r="C654" i="23"/>
  <c r="M761" i="28"/>
  <c r="N761" i="28"/>
  <c r="O654" i="19"/>
  <c r="I655" i="22"/>
  <c r="J746" i="28"/>
  <c r="J753" i="28" s="1"/>
  <c r="I655" i="21"/>
  <c r="AI411" i="38"/>
  <c r="J655" i="22"/>
  <c r="K746" i="28"/>
  <c r="K753" i="28" s="1"/>
  <c r="J655" i="21"/>
  <c r="AN654" i="1"/>
  <c r="AO654" i="1"/>
  <c r="BA654" i="1"/>
  <c r="D655" i="22"/>
  <c r="D655" i="21"/>
  <c r="D746" i="28"/>
  <c r="N648" i="19"/>
  <c r="G654" i="23"/>
  <c r="E649" i="21"/>
  <c r="F652" i="22"/>
  <c r="G653" i="23"/>
  <c r="J743" i="28"/>
  <c r="I654" i="22"/>
  <c r="BG646" i="1"/>
  <c r="J744" i="28"/>
  <c r="AW647" i="1"/>
  <c r="E739" i="28"/>
  <c r="B744" i="28"/>
  <c r="H649" i="22"/>
  <c r="H649" i="21"/>
  <c r="C648" i="22"/>
  <c r="H739" i="28"/>
  <c r="B654" i="23"/>
  <c r="I654" i="21"/>
  <c r="I653" i="21"/>
  <c r="B652" i="21"/>
  <c r="N649" i="19"/>
  <c r="AN653" i="1"/>
  <c r="J654" i="22"/>
  <c r="J652" i="22"/>
  <c r="F742" i="28"/>
  <c r="F652" i="21"/>
  <c r="I652" i="21"/>
  <c r="J654" i="21"/>
  <c r="E649" i="22"/>
  <c r="AN648" i="1"/>
  <c r="AS647" i="1"/>
  <c r="E740" i="28"/>
  <c r="E650" i="21"/>
  <c r="E650" i="22"/>
  <c r="F741" i="28"/>
  <c r="E744" i="28"/>
  <c r="E651" i="22"/>
  <c r="E741" i="28"/>
  <c r="B654" i="21"/>
  <c r="K742" i="28"/>
  <c r="E654" i="21"/>
  <c r="N741" i="28"/>
  <c r="L739" i="28"/>
  <c r="K649" i="21"/>
  <c r="K649" i="22"/>
  <c r="I649" i="23"/>
  <c r="M651" i="19"/>
  <c r="E651" i="23"/>
  <c r="G651" i="21"/>
  <c r="G741" i="28"/>
  <c r="G651" i="22"/>
  <c r="L740" i="28"/>
  <c r="K650" i="22"/>
  <c r="K650" i="21"/>
  <c r="I650" i="23"/>
  <c r="K651" i="22"/>
  <c r="F744" i="28"/>
  <c r="F654" i="22"/>
  <c r="D654" i="23"/>
  <c r="F654" i="21"/>
  <c r="L742" i="28"/>
  <c r="K652" i="22"/>
  <c r="I652" i="23"/>
  <c r="K652" i="21"/>
  <c r="G652" i="22"/>
  <c r="O648" i="19"/>
  <c r="G648" i="23"/>
  <c r="B650" i="22"/>
  <c r="B740" i="28"/>
  <c r="B650" i="21"/>
  <c r="O653" i="19"/>
  <c r="H651" i="21"/>
  <c r="D651" i="22"/>
  <c r="G648" i="21"/>
  <c r="Q646" i="1"/>
  <c r="R646" i="1" s="1"/>
  <c r="AH647" i="1"/>
  <c r="AN651" i="1"/>
  <c r="D648" i="23"/>
  <c r="E654" i="22"/>
  <c r="M653" i="19"/>
  <c r="G743" i="28"/>
  <c r="E653" i="23"/>
  <c r="G653" i="22"/>
  <c r="G653" i="21"/>
  <c r="H651" i="22"/>
  <c r="G738" i="28"/>
  <c r="J653" i="21"/>
  <c r="J653" i="22"/>
  <c r="K743" i="28"/>
  <c r="H653" i="23"/>
  <c r="F653" i="21"/>
  <c r="F743" i="28"/>
  <c r="D653" i="23"/>
  <c r="F653" i="22"/>
  <c r="F650" i="22"/>
  <c r="D650" i="23"/>
  <c r="F650" i="21"/>
  <c r="F740" i="28"/>
  <c r="C738" i="28"/>
  <c r="C745" i="28" s="1"/>
  <c r="K740" i="28"/>
  <c r="J650" i="22"/>
  <c r="J650" i="21"/>
  <c r="H650" i="23"/>
  <c r="F651" i="21"/>
  <c r="D651" i="21"/>
  <c r="B651" i="21"/>
  <c r="B741" i="28"/>
  <c r="M741" i="28" s="1"/>
  <c r="B651" i="22"/>
  <c r="D742" i="28"/>
  <c r="N742" i="28" s="1"/>
  <c r="B652" i="23"/>
  <c r="D652" i="21"/>
  <c r="C652" i="23"/>
  <c r="D652" i="22"/>
  <c r="H652" i="23"/>
  <c r="D743" i="28"/>
  <c r="N743" i="28" s="1"/>
  <c r="K651" i="21"/>
  <c r="E742" i="28"/>
  <c r="E652" i="22"/>
  <c r="E652" i="21"/>
  <c r="B649" i="21"/>
  <c r="B649" i="22"/>
  <c r="B739" i="28"/>
  <c r="M739" i="28" s="1"/>
  <c r="O650" i="19"/>
  <c r="G650" i="23"/>
  <c r="I650" i="21"/>
  <c r="J740" i="28"/>
  <c r="I650" i="22"/>
  <c r="M654" i="19"/>
  <c r="G744" i="28"/>
  <c r="G654" i="22"/>
  <c r="E654" i="23"/>
  <c r="G654" i="21"/>
  <c r="L741" i="28"/>
  <c r="N654" i="19"/>
  <c r="F654" i="23"/>
  <c r="H654" i="21"/>
  <c r="H654" i="22"/>
  <c r="H744" i="28"/>
  <c r="F652" i="23"/>
  <c r="H652" i="21"/>
  <c r="H742" i="28"/>
  <c r="H652" i="22"/>
  <c r="H653" i="21"/>
  <c r="N652" i="19"/>
  <c r="G652" i="23"/>
  <c r="AR647" i="1"/>
  <c r="AF647" i="1"/>
  <c r="H653" i="22"/>
  <c r="AL647" i="1"/>
  <c r="AN650" i="1"/>
  <c r="G652" i="21"/>
  <c r="J651" i="21"/>
  <c r="K741" i="28"/>
  <c r="J652" i="21"/>
  <c r="H651" i="23"/>
  <c r="J651" i="22"/>
  <c r="B742" i="28"/>
  <c r="B647" i="19"/>
  <c r="B738" i="28" s="1"/>
  <c r="AQ647" i="1"/>
  <c r="AV647" i="1"/>
  <c r="M650" i="19"/>
  <c r="G740" i="28"/>
  <c r="G650" i="22"/>
  <c r="E650" i="23"/>
  <c r="G650" i="21"/>
  <c r="F651" i="22"/>
  <c r="D652" i="23"/>
  <c r="E652" i="23"/>
  <c r="AE647" i="1"/>
  <c r="G649" i="23"/>
  <c r="I649" i="22"/>
  <c r="O649" i="19"/>
  <c r="I649" i="21"/>
  <c r="J739" i="28"/>
  <c r="M652" i="19"/>
  <c r="N739" i="28"/>
  <c r="B652" i="22"/>
  <c r="G742" i="28"/>
  <c r="AU647" i="1"/>
  <c r="AI647" i="1"/>
  <c r="AX647" i="1"/>
  <c r="F649" i="21"/>
  <c r="F739" i="28"/>
  <c r="D649" i="23"/>
  <c r="F649" i="22"/>
  <c r="K653" i="21"/>
  <c r="K653" i="22"/>
  <c r="L743" i="28"/>
  <c r="I653" i="23"/>
  <c r="O651" i="19"/>
  <c r="G651" i="23"/>
  <c r="I651" i="22"/>
  <c r="I651" i="21"/>
  <c r="J741" i="28"/>
  <c r="N650" i="19"/>
  <c r="F650" i="23"/>
  <c r="H650" i="21"/>
  <c r="H740" i="28"/>
  <c r="H650" i="22"/>
  <c r="K654" i="21"/>
  <c r="L744" i="28"/>
  <c r="K654" i="22"/>
  <c r="I654" i="23"/>
  <c r="D653" i="21"/>
  <c r="E743" i="28"/>
  <c r="E653" i="21"/>
  <c r="E653" i="22"/>
  <c r="D650" i="21"/>
  <c r="D740" i="28"/>
  <c r="B650" i="23"/>
  <c r="C650" i="23"/>
  <c r="D650" i="22"/>
  <c r="B649" i="23"/>
  <c r="J742" i="28"/>
  <c r="BA649" i="1"/>
  <c r="AO649" i="1"/>
  <c r="AO652" i="1"/>
  <c r="BA652" i="1"/>
  <c r="BA651" i="1"/>
  <c r="AN652" i="1"/>
  <c r="AO648" i="1"/>
  <c r="BA648" i="1"/>
  <c r="BA653" i="1"/>
  <c r="AO653" i="1"/>
  <c r="BA650" i="1"/>
  <c r="AN649" i="1"/>
  <c r="AI646" i="1"/>
  <c r="AB642" i="1"/>
  <c r="F647" i="19"/>
  <c r="F648" i="22" s="1"/>
  <c r="BD644" i="1"/>
  <c r="G736" i="28"/>
  <c r="BJ645" i="1"/>
  <c r="Z644" i="1"/>
  <c r="BB643" i="1"/>
  <c r="AT643" i="1"/>
  <c r="H647" i="19"/>
  <c r="AH644" i="1"/>
  <c r="C644" i="21"/>
  <c r="L644" i="19"/>
  <c r="K644" i="21" s="1"/>
  <c r="BI646" i="1"/>
  <c r="C642" i="22"/>
  <c r="AR646" i="1"/>
  <c r="G646" i="21"/>
  <c r="AH642" i="1"/>
  <c r="AQ641" i="1"/>
  <c r="AI643" i="1"/>
  <c r="AZ640" i="1"/>
  <c r="BH643" i="1"/>
  <c r="F642" i="19"/>
  <c r="F731" i="28" s="1"/>
  <c r="C646" i="22"/>
  <c r="C735" i="28"/>
  <c r="C647" i="22"/>
  <c r="BJ646" i="1"/>
  <c r="BI640" i="1"/>
  <c r="AW645" i="1"/>
  <c r="AW641" i="1"/>
  <c r="AQ646" i="1"/>
  <c r="AT645" i="1"/>
  <c r="AF643" i="1"/>
  <c r="AO643" i="1" s="1"/>
  <c r="AC642" i="1"/>
  <c r="AT641" i="1"/>
  <c r="H645" i="19"/>
  <c r="H735" i="28" s="1"/>
  <c r="AH646" i="1"/>
  <c r="AA645" i="1"/>
  <c r="BB642" i="1"/>
  <c r="BJ640" i="1"/>
  <c r="F645" i="19"/>
  <c r="K642" i="19"/>
  <c r="J642" i="22" s="1"/>
  <c r="AX643" i="1"/>
  <c r="K646" i="19"/>
  <c r="K735" i="28" s="1"/>
  <c r="BH642" i="1"/>
  <c r="C643" i="22"/>
  <c r="BH646" i="1"/>
  <c r="BG642" i="1"/>
  <c r="AS643" i="1"/>
  <c r="AL642" i="1"/>
  <c r="BH640" i="1"/>
  <c r="AG645" i="1"/>
  <c r="AG644" i="1"/>
  <c r="BH644" i="1"/>
  <c r="E645" i="19"/>
  <c r="M645" i="19" s="1"/>
  <c r="BI644" i="1"/>
  <c r="O643" i="19"/>
  <c r="AS645" i="1"/>
  <c r="E646" i="19"/>
  <c r="M646" i="19" s="1"/>
  <c r="AG646" i="1"/>
  <c r="BF644" i="1"/>
  <c r="D645" i="19"/>
  <c r="AI642" i="1"/>
  <c r="H643" i="19"/>
  <c r="BD642" i="1"/>
  <c r="BF646" i="1"/>
  <c r="AZ646" i="1"/>
  <c r="D647" i="19"/>
  <c r="BD646" i="1"/>
  <c r="BE646" i="1"/>
  <c r="BD640" i="1"/>
  <c r="K647" i="19"/>
  <c r="Z646" i="1"/>
  <c r="C647" i="21"/>
  <c r="C736" i="28"/>
  <c r="BJ644" i="1"/>
  <c r="J645" i="19"/>
  <c r="BE644" i="1"/>
  <c r="AE644" i="1"/>
  <c r="B645" i="19"/>
  <c r="M641" i="19"/>
  <c r="AC644" i="1"/>
  <c r="BG644" i="1"/>
  <c r="L645" i="19"/>
  <c r="I737" i="28"/>
  <c r="G643" i="23"/>
  <c r="AL646" i="1"/>
  <c r="L647" i="19"/>
  <c r="AC646" i="1"/>
  <c r="AC645" i="1"/>
  <c r="AX645" i="1"/>
  <c r="BG645" i="1"/>
  <c r="AZ645" i="1"/>
  <c r="AF645" i="1"/>
  <c r="BC645" i="1"/>
  <c r="BF645" i="1"/>
  <c r="C645" i="21"/>
  <c r="C645" i="22"/>
  <c r="C734" i="28"/>
  <c r="E643" i="23"/>
  <c r="J646" i="19"/>
  <c r="AV646" i="1"/>
  <c r="AJ645" i="1"/>
  <c r="AQ645" i="1"/>
  <c r="B646" i="19"/>
  <c r="AE645" i="1"/>
  <c r="AK643" i="1"/>
  <c r="K644" i="19"/>
  <c r="J645" i="22" s="1"/>
  <c r="Z643" i="1"/>
  <c r="AK644" i="1"/>
  <c r="C733" i="28"/>
  <c r="C644" i="22"/>
  <c r="AS641" i="1"/>
  <c r="AG642" i="1"/>
  <c r="E642" i="19"/>
  <c r="E643" i="22" s="1"/>
  <c r="L646" i="19"/>
  <c r="AA643" i="1"/>
  <c r="BJ643" i="1"/>
  <c r="J644" i="19"/>
  <c r="AQ643" i="1"/>
  <c r="B644" i="19"/>
  <c r="I643" i="23"/>
  <c r="B643" i="23"/>
  <c r="C643" i="23"/>
  <c r="AC641" i="1"/>
  <c r="L642" i="19"/>
  <c r="K643" i="22" s="1"/>
  <c r="AX641" i="1"/>
  <c r="AZ641" i="1"/>
  <c r="D642" i="19"/>
  <c r="D732" i="28" s="1"/>
  <c r="AR642" i="1"/>
  <c r="AF641" i="1"/>
  <c r="BB641" i="1"/>
  <c r="BC641" i="1"/>
  <c r="BF641" i="1"/>
  <c r="AV644" i="1"/>
  <c r="K643" i="19"/>
  <c r="Z642" i="1"/>
  <c r="C732" i="28"/>
  <c r="C643" i="21"/>
  <c r="L641" i="19"/>
  <c r="AC640" i="1"/>
  <c r="BG640" i="1"/>
  <c r="BF640" i="1"/>
  <c r="D641" i="19"/>
  <c r="F641" i="23" s="1"/>
  <c r="BE640" i="1"/>
  <c r="E644" i="21"/>
  <c r="E733" i="28"/>
  <c r="E644" i="22"/>
  <c r="G647" i="21"/>
  <c r="G647" i="22"/>
  <c r="G646" i="22"/>
  <c r="G735" i="28"/>
  <c r="AR644" i="1"/>
  <c r="AU643" i="1"/>
  <c r="H644" i="19"/>
  <c r="AJ643" i="1"/>
  <c r="AV642" i="1"/>
  <c r="BE642" i="1"/>
  <c r="AE643" i="1"/>
  <c r="BJ641" i="1"/>
  <c r="D646" i="19"/>
  <c r="D644" i="21"/>
  <c r="E647" i="19"/>
  <c r="F643" i="19"/>
  <c r="J642" i="19"/>
  <c r="I643" i="22" s="1"/>
  <c r="B642" i="19"/>
  <c r="B732" i="28" s="1"/>
  <c r="C646" i="21"/>
  <c r="C642" i="21"/>
  <c r="C644" i="23"/>
  <c r="BI645" i="1"/>
  <c r="AI644" i="1"/>
  <c r="AJ641" i="1"/>
  <c r="BI641" i="1"/>
  <c r="M643" i="19"/>
  <c r="N641" i="19"/>
  <c r="D644" i="22"/>
  <c r="C731" i="28"/>
  <c r="BB646" i="1"/>
  <c r="BH645" i="1"/>
  <c r="R642" i="1"/>
  <c r="BI642" i="1"/>
  <c r="BH641" i="1"/>
  <c r="AH641" i="1"/>
  <c r="F646" i="19"/>
  <c r="G644" i="19"/>
  <c r="G645" i="22" s="1"/>
  <c r="H642" i="19"/>
  <c r="D733" i="28"/>
  <c r="R645" i="1"/>
  <c r="AH645" i="1"/>
  <c r="AL644" i="1"/>
  <c r="BC643" i="1"/>
  <c r="BF642" i="1"/>
  <c r="AE641" i="1"/>
  <c r="R641" i="1"/>
  <c r="Z640" i="1"/>
  <c r="AG641" i="1"/>
  <c r="J647" i="19"/>
  <c r="I648" i="21" s="1"/>
  <c r="F644" i="19"/>
  <c r="G642" i="19"/>
  <c r="G732" i="28" s="1"/>
  <c r="O641" i="19"/>
  <c r="AE646" i="1"/>
  <c r="AU644" i="1"/>
  <c r="AB644" i="1"/>
  <c r="AZ642" i="1"/>
  <c r="AQ642" i="1"/>
  <c r="AB640" i="1"/>
  <c r="AX646" i="1"/>
  <c r="AF646" i="1"/>
  <c r="BE645" i="1"/>
  <c r="AV645" i="1"/>
  <c r="AL645" i="1"/>
  <c r="BC644" i="1"/>
  <c r="AT644" i="1"/>
  <c r="AJ644" i="1"/>
  <c r="AA644" i="1"/>
  <c r="BI643" i="1"/>
  <c r="AR643" i="1"/>
  <c r="AH643" i="1"/>
  <c r="AX642" i="1"/>
  <c r="AF642" i="1"/>
  <c r="BE641" i="1"/>
  <c r="AV641" i="1"/>
  <c r="AL641" i="1"/>
  <c r="BC640" i="1"/>
  <c r="AA640" i="1"/>
  <c r="AW646" i="1"/>
  <c r="BD645" i="1"/>
  <c r="AU645" i="1"/>
  <c r="AK645" i="1"/>
  <c r="AB645" i="1"/>
  <c r="BB644" i="1"/>
  <c r="AS644" i="1"/>
  <c r="AZ643" i="1"/>
  <c r="AG643" i="1"/>
  <c r="Q643" i="1"/>
  <c r="R643" i="1" s="1"/>
  <c r="AW642" i="1"/>
  <c r="AE642" i="1"/>
  <c r="BD641" i="1"/>
  <c r="AU641" i="1"/>
  <c r="AK641" i="1"/>
  <c r="AB641" i="1"/>
  <c r="BB640" i="1"/>
  <c r="AU646" i="1"/>
  <c r="AB646" i="1"/>
  <c r="Q644" i="1"/>
  <c r="R644" i="1" s="1"/>
  <c r="AU642" i="1"/>
  <c r="Q640" i="1"/>
  <c r="R640" i="1" s="1"/>
  <c r="BB645" i="1"/>
  <c r="AQ644" i="1"/>
  <c r="AX644" i="1"/>
  <c r="AK646" i="1"/>
  <c r="AI645" i="1"/>
  <c r="AZ644" i="1"/>
  <c r="BF643" i="1"/>
  <c r="AW643" i="1"/>
  <c r="AK642" i="1"/>
  <c r="AI641" i="1"/>
  <c r="BC646" i="1"/>
  <c r="AT646" i="1"/>
  <c r="AJ646" i="1"/>
  <c r="AA646" i="1"/>
  <c r="AR645" i="1"/>
  <c r="AF644" i="1"/>
  <c r="BE643" i="1"/>
  <c r="AV643" i="1"/>
  <c r="AL643" i="1"/>
  <c r="AC643" i="1"/>
  <c r="BC642" i="1"/>
  <c r="AT642" i="1"/>
  <c r="AJ642" i="1"/>
  <c r="AA642" i="1"/>
  <c r="AR641" i="1"/>
  <c r="AS646" i="1"/>
  <c r="AW644" i="1"/>
  <c r="BD643" i="1"/>
  <c r="BJ642" i="1"/>
  <c r="AS642" i="1"/>
  <c r="AH407" i="38"/>
  <c r="AH405" i="38"/>
  <c r="AH353" i="38"/>
  <c r="AH404" i="38"/>
  <c r="AH324" i="38"/>
  <c r="AH400" i="38"/>
  <c r="B633" i="1"/>
  <c r="B634" i="19" s="1"/>
  <c r="C633" i="1"/>
  <c r="C634" i="19" s="1"/>
  <c r="E633" i="1"/>
  <c r="G633" i="1"/>
  <c r="H633" i="1"/>
  <c r="Q633" i="1" s="1"/>
  <c r="I633" i="1"/>
  <c r="G634" i="19" s="1"/>
  <c r="J633" i="1"/>
  <c r="H634" i="19" s="1"/>
  <c r="K633" i="1"/>
  <c r="I634" i="19" s="1"/>
  <c r="I722" i="28" s="1"/>
  <c r="M633" i="1"/>
  <c r="J634" i="19" s="1"/>
  <c r="N633" i="1"/>
  <c r="Z633" i="1" s="1"/>
  <c r="O633" i="1"/>
  <c r="B634" i="1"/>
  <c r="B635" i="19" s="1"/>
  <c r="C634" i="1"/>
  <c r="C635" i="19" s="1"/>
  <c r="E634" i="1"/>
  <c r="D635" i="19" s="1"/>
  <c r="G634" i="1"/>
  <c r="H634" i="1"/>
  <c r="Q634" i="1" s="1"/>
  <c r="I634" i="1"/>
  <c r="G635" i="19" s="1"/>
  <c r="J634" i="1"/>
  <c r="K634" i="1"/>
  <c r="I635" i="19" s="1"/>
  <c r="I723" i="28" s="1"/>
  <c r="M634" i="1"/>
  <c r="N634" i="1"/>
  <c r="Z634" i="1" s="1"/>
  <c r="O634" i="1"/>
  <c r="AC634" i="1" s="1"/>
  <c r="B635" i="1"/>
  <c r="B636" i="19" s="1"/>
  <c r="C635" i="1"/>
  <c r="C636" i="19" s="1"/>
  <c r="E635" i="1"/>
  <c r="G635" i="1"/>
  <c r="H635" i="1"/>
  <c r="I635" i="1"/>
  <c r="G636" i="19" s="1"/>
  <c r="J635" i="1"/>
  <c r="H636" i="19" s="1"/>
  <c r="K635" i="1"/>
  <c r="I636" i="19" s="1"/>
  <c r="I724" i="28" s="1"/>
  <c r="M635" i="1"/>
  <c r="N635" i="1"/>
  <c r="Z635" i="1" s="1"/>
  <c r="O635" i="1"/>
  <c r="AC635" i="1" s="1"/>
  <c r="B636" i="1"/>
  <c r="C636" i="1"/>
  <c r="C637" i="19" s="1"/>
  <c r="E636" i="1"/>
  <c r="G636" i="1"/>
  <c r="E637" i="19" s="1"/>
  <c r="H636" i="1"/>
  <c r="AB636" i="1" s="1"/>
  <c r="I636" i="1"/>
  <c r="J636" i="1"/>
  <c r="K636" i="1"/>
  <c r="I637" i="19" s="1"/>
  <c r="I725" i="28" s="1"/>
  <c r="M636" i="1"/>
  <c r="AA636" i="1" s="1"/>
  <c r="N636" i="1"/>
  <c r="O636" i="1"/>
  <c r="B637" i="1"/>
  <c r="C637" i="1"/>
  <c r="C638" i="19" s="1"/>
  <c r="E637" i="1"/>
  <c r="G637" i="1"/>
  <c r="E638" i="19" s="1"/>
  <c r="H637" i="1"/>
  <c r="Q637" i="1" s="1"/>
  <c r="I637" i="1"/>
  <c r="J637" i="1"/>
  <c r="K637" i="1"/>
  <c r="I638" i="19" s="1"/>
  <c r="I726" i="28" s="1"/>
  <c r="M637" i="1"/>
  <c r="N637" i="1"/>
  <c r="K638" i="19" s="1"/>
  <c r="O637" i="1"/>
  <c r="AC637" i="1" s="1"/>
  <c r="B638" i="1"/>
  <c r="C638" i="1"/>
  <c r="C639" i="19" s="1"/>
  <c r="E638" i="1"/>
  <c r="D639" i="19" s="1"/>
  <c r="G638" i="1"/>
  <c r="E639" i="19" s="1"/>
  <c r="H638" i="1"/>
  <c r="Q638" i="1" s="1"/>
  <c r="I638" i="1"/>
  <c r="G639" i="19" s="1"/>
  <c r="J638" i="1"/>
  <c r="K638" i="1"/>
  <c r="I639" i="19" s="1"/>
  <c r="I727" i="28" s="1"/>
  <c r="M638" i="1"/>
  <c r="J639" i="19" s="1"/>
  <c r="N638" i="1"/>
  <c r="O638" i="1"/>
  <c r="B639" i="1"/>
  <c r="AE640" i="1" s="1"/>
  <c r="C639" i="1"/>
  <c r="C640" i="19" s="1"/>
  <c r="C730" i="28" s="1"/>
  <c r="E639" i="1"/>
  <c r="D640" i="19" s="1"/>
  <c r="G639" i="1"/>
  <c r="H639" i="1"/>
  <c r="AH640" i="1" s="1"/>
  <c r="I639" i="1"/>
  <c r="J639" i="1"/>
  <c r="AU640" i="1" s="1"/>
  <c r="K639" i="1"/>
  <c r="I640" i="19" s="1"/>
  <c r="I728" i="28" s="1"/>
  <c r="M639" i="1"/>
  <c r="N639" i="1"/>
  <c r="K640" i="19" s="1"/>
  <c r="J641" i="21" s="1"/>
  <c r="O639" i="1"/>
  <c r="AF404" i="38"/>
  <c r="AF405" i="38"/>
  <c r="AF406" i="38"/>
  <c r="AI406" i="38" s="1"/>
  <c r="AF407" i="38"/>
  <c r="AF408" i="38"/>
  <c r="AI408" i="38" s="1"/>
  <c r="AF409" i="38"/>
  <c r="AI409" i="38" s="1"/>
  <c r="AF410" i="38"/>
  <c r="AI410" i="38" s="1"/>
  <c r="M742" i="28" l="1"/>
  <c r="AI405" i="38"/>
  <c r="AI407" i="38"/>
  <c r="D753" i="28"/>
  <c r="N746" i="28"/>
  <c r="M746" i="28"/>
  <c r="M744" i="28"/>
  <c r="AI404" i="38"/>
  <c r="BG633" i="1"/>
  <c r="B648" i="21"/>
  <c r="B648" i="22"/>
  <c r="B647" i="22"/>
  <c r="M743" i="28"/>
  <c r="B745" i="28"/>
  <c r="G745" i="28"/>
  <c r="J738" i="28"/>
  <c r="J745" i="28" s="1"/>
  <c r="I648" i="22"/>
  <c r="J648" i="21"/>
  <c r="K738" i="28"/>
  <c r="K745" i="28" s="1"/>
  <c r="J648" i="22"/>
  <c r="M740" i="28"/>
  <c r="N740" i="28"/>
  <c r="F648" i="21"/>
  <c r="L738" i="28"/>
  <c r="L745" i="28" s="1"/>
  <c r="K648" i="22"/>
  <c r="K648" i="21"/>
  <c r="D648" i="22"/>
  <c r="D738" i="28"/>
  <c r="D648" i="21"/>
  <c r="AN647" i="1"/>
  <c r="BA647" i="1"/>
  <c r="AO647" i="1"/>
  <c r="F738" i="28"/>
  <c r="F745" i="28" s="1"/>
  <c r="M647" i="19"/>
  <c r="E738" i="28"/>
  <c r="E745" i="28" s="1"/>
  <c r="E648" i="22"/>
  <c r="E648" i="21"/>
  <c r="H736" i="28"/>
  <c r="H648" i="21"/>
  <c r="H738" i="28"/>
  <c r="H745" i="28" s="1"/>
  <c r="H648" i="22"/>
  <c r="D647" i="23"/>
  <c r="J642" i="21"/>
  <c r="H647" i="21"/>
  <c r="H647" i="22"/>
  <c r="AN643" i="1"/>
  <c r="F647" i="23"/>
  <c r="F645" i="21"/>
  <c r="BG638" i="1"/>
  <c r="I644" i="23"/>
  <c r="N646" i="19"/>
  <c r="F642" i="22"/>
  <c r="AN645" i="1"/>
  <c r="F736" i="28"/>
  <c r="F642" i="21"/>
  <c r="D643" i="22"/>
  <c r="K644" i="22"/>
  <c r="N732" i="28"/>
  <c r="L733" i="28"/>
  <c r="J646" i="21"/>
  <c r="H646" i="22"/>
  <c r="H646" i="21"/>
  <c r="D642" i="23"/>
  <c r="F647" i="22"/>
  <c r="J732" i="28"/>
  <c r="H642" i="23"/>
  <c r="G643" i="21"/>
  <c r="F645" i="22"/>
  <c r="C737" i="28"/>
  <c r="N647" i="19"/>
  <c r="G734" i="28"/>
  <c r="E732" i="28"/>
  <c r="H734" i="28"/>
  <c r="K731" i="28"/>
  <c r="AN642" i="1"/>
  <c r="H646" i="23"/>
  <c r="K643" i="21"/>
  <c r="AR640" i="1"/>
  <c r="K734" i="28"/>
  <c r="J646" i="22"/>
  <c r="F645" i="23"/>
  <c r="K730" i="28"/>
  <c r="AA639" i="1"/>
  <c r="AV640" i="1"/>
  <c r="AJ640" i="1"/>
  <c r="N642" i="19"/>
  <c r="F642" i="23"/>
  <c r="H642" i="21"/>
  <c r="H642" i="22"/>
  <c r="H731" i="28"/>
  <c r="B644" i="21"/>
  <c r="B644" i="22"/>
  <c r="B733" i="28"/>
  <c r="M733" i="28" s="1"/>
  <c r="K646" i="22"/>
  <c r="L735" i="28"/>
  <c r="I646" i="23"/>
  <c r="K646" i="21"/>
  <c r="B735" i="28"/>
  <c r="B646" i="21"/>
  <c r="B646" i="22"/>
  <c r="C641" i="21"/>
  <c r="AT640" i="1"/>
  <c r="D730" i="28"/>
  <c r="D641" i="22"/>
  <c r="B641" i="23"/>
  <c r="D641" i="21"/>
  <c r="C641" i="23"/>
  <c r="G641" i="23"/>
  <c r="L734" i="28"/>
  <c r="I645" i="23"/>
  <c r="K645" i="21"/>
  <c r="K645" i="22"/>
  <c r="O645" i="19"/>
  <c r="I645" i="22"/>
  <c r="J734" i="28"/>
  <c r="G645" i="23"/>
  <c r="I645" i="21"/>
  <c r="D647" i="21"/>
  <c r="D647" i="22"/>
  <c r="D736" i="28"/>
  <c r="B647" i="23"/>
  <c r="C647" i="23"/>
  <c r="BA643" i="1"/>
  <c r="AN641" i="1"/>
  <c r="F646" i="21"/>
  <c r="F646" i="22"/>
  <c r="D646" i="23"/>
  <c r="F735" i="28"/>
  <c r="E736" i="28"/>
  <c r="E647" i="22"/>
  <c r="E647" i="21"/>
  <c r="AK640" i="1"/>
  <c r="E647" i="23"/>
  <c r="K732" i="28"/>
  <c r="J643" i="22"/>
  <c r="H643" i="23"/>
  <c r="J643" i="21"/>
  <c r="I644" i="21"/>
  <c r="O644" i="19"/>
  <c r="J733" i="28"/>
  <c r="G644" i="23"/>
  <c r="I644" i="22"/>
  <c r="B640" i="19"/>
  <c r="AQ640" i="1"/>
  <c r="O642" i="19"/>
  <c r="J731" i="28"/>
  <c r="I642" i="21"/>
  <c r="I642" i="22"/>
  <c r="G642" i="23"/>
  <c r="N644" i="19"/>
  <c r="H733" i="28"/>
  <c r="H644" i="22"/>
  <c r="F644" i="23"/>
  <c r="H644" i="21"/>
  <c r="D734" i="28"/>
  <c r="N734" i="28" s="1"/>
  <c r="D645" i="22"/>
  <c r="B645" i="23"/>
  <c r="D645" i="21"/>
  <c r="C645" i="23"/>
  <c r="H645" i="22"/>
  <c r="M644" i="19"/>
  <c r="E644" i="23"/>
  <c r="G644" i="22"/>
  <c r="G733" i="28"/>
  <c r="G644" i="21"/>
  <c r="F732" i="28"/>
  <c r="F643" i="21"/>
  <c r="F643" i="22"/>
  <c r="D643" i="23"/>
  <c r="D646" i="22"/>
  <c r="D735" i="28"/>
  <c r="D646" i="21"/>
  <c r="B646" i="23"/>
  <c r="C646" i="23"/>
  <c r="BA641" i="1"/>
  <c r="AO641" i="1"/>
  <c r="F647" i="21"/>
  <c r="N733" i="28"/>
  <c r="AW640" i="1"/>
  <c r="AI640" i="1"/>
  <c r="F646" i="23"/>
  <c r="D642" i="22"/>
  <c r="D642" i="21"/>
  <c r="B642" i="23"/>
  <c r="D731" i="28"/>
  <c r="C642" i="23"/>
  <c r="D643" i="21"/>
  <c r="D641" i="23"/>
  <c r="E646" i="21"/>
  <c r="E735" i="28"/>
  <c r="E646" i="22"/>
  <c r="E645" i="22"/>
  <c r="E734" i="28"/>
  <c r="N645" i="19"/>
  <c r="E645" i="21"/>
  <c r="M642" i="19"/>
  <c r="E642" i="23"/>
  <c r="G731" i="28"/>
  <c r="G642" i="22"/>
  <c r="G642" i="21"/>
  <c r="G643" i="22"/>
  <c r="J641" i="22"/>
  <c r="M732" i="28"/>
  <c r="O646" i="19"/>
  <c r="J735" i="28"/>
  <c r="I646" i="21"/>
  <c r="I646" i="22"/>
  <c r="G646" i="23"/>
  <c r="E640" i="19"/>
  <c r="AG640" i="1"/>
  <c r="AS640" i="1"/>
  <c r="H645" i="21"/>
  <c r="D644" i="23"/>
  <c r="F644" i="22"/>
  <c r="F644" i="21"/>
  <c r="F733" i="28"/>
  <c r="F734" i="28"/>
  <c r="D645" i="23"/>
  <c r="E646" i="23"/>
  <c r="I641" i="23"/>
  <c r="G645" i="21"/>
  <c r="E642" i="21"/>
  <c r="E731" i="28"/>
  <c r="E643" i="21"/>
  <c r="E642" i="22"/>
  <c r="J644" i="21"/>
  <c r="K733" i="28"/>
  <c r="H644" i="23"/>
  <c r="J644" i="22"/>
  <c r="B736" i="28"/>
  <c r="K647" i="21"/>
  <c r="I647" i="23"/>
  <c r="L736" i="28"/>
  <c r="K647" i="22"/>
  <c r="B643" i="21"/>
  <c r="E641" i="23"/>
  <c r="J645" i="21"/>
  <c r="AC639" i="1"/>
  <c r="AL640" i="1"/>
  <c r="O647" i="19"/>
  <c r="I647" i="22"/>
  <c r="J736" i="28"/>
  <c r="I647" i="21"/>
  <c r="G647" i="23"/>
  <c r="B644" i="23"/>
  <c r="H641" i="23"/>
  <c r="AF640" i="1"/>
  <c r="AN640" i="1" s="1"/>
  <c r="AX640" i="1"/>
  <c r="E645" i="23"/>
  <c r="K642" i="22"/>
  <c r="I642" i="23"/>
  <c r="L731" i="28"/>
  <c r="K642" i="21"/>
  <c r="L732" i="28"/>
  <c r="B647" i="21"/>
  <c r="B645" i="21"/>
  <c r="B645" i="22"/>
  <c r="B734" i="28"/>
  <c r="J647" i="22"/>
  <c r="H647" i="23"/>
  <c r="J647" i="21"/>
  <c r="K736" i="28"/>
  <c r="H645" i="23"/>
  <c r="F643" i="23"/>
  <c r="H643" i="22"/>
  <c r="H732" i="28"/>
  <c r="H643" i="21"/>
  <c r="N643" i="19"/>
  <c r="I643" i="21"/>
  <c r="B731" i="28"/>
  <c r="B642" i="21"/>
  <c r="B642" i="22"/>
  <c r="BA645" i="1"/>
  <c r="AO645" i="1"/>
  <c r="B643" i="22"/>
  <c r="C641" i="22"/>
  <c r="BA642" i="1"/>
  <c r="AO642" i="1"/>
  <c r="BA646" i="1"/>
  <c r="AO646" i="1"/>
  <c r="AO644" i="1"/>
  <c r="BA644" i="1"/>
  <c r="AN646" i="1"/>
  <c r="AN644" i="1"/>
  <c r="BJ637" i="1"/>
  <c r="BH637" i="1"/>
  <c r="AV635" i="1"/>
  <c r="AX638" i="1"/>
  <c r="BF636" i="1"/>
  <c r="AI639" i="1"/>
  <c r="AF638" i="1"/>
  <c r="AO638" i="1" s="1"/>
  <c r="BI637" i="1"/>
  <c r="AR639" i="1"/>
  <c r="AJ639" i="1"/>
  <c r="BB639" i="1"/>
  <c r="AH634" i="1"/>
  <c r="J636" i="19"/>
  <c r="AE636" i="1"/>
  <c r="AS637" i="1"/>
  <c r="AQ635" i="1"/>
  <c r="AG637" i="1"/>
  <c r="AU636" i="1"/>
  <c r="AA635" i="1"/>
  <c r="AB633" i="1"/>
  <c r="BH633" i="1"/>
  <c r="BH636" i="1"/>
  <c r="BE635" i="1"/>
  <c r="BF633" i="1"/>
  <c r="D640" i="21"/>
  <c r="BJ636" i="1"/>
  <c r="AK637" i="1"/>
  <c r="AX636" i="1"/>
  <c r="AS634" i="1"/>
  <c r="AE637" i="1"/>
  <c r="AH637" i="1"/>
  <c r="AK636" i="1"/>
  <c r="K634" i="19"/>
  <c r="R638" i="1"/>
  <c r="AT636" i="1"/>
  <c r="F637" i="19"/>
  <c r="F634" i="19"/>
  <c r="E726" i="28"/>
  <c r="BH639" i="1"/>
  <c r="BF637" i="1"/>
  <c r="B723" i="28"/>
  <c r="AG635" i="1"/>
  <c r="F636" i="19"/>
  <c r="BE636" i="1"/>
  <c r="AS635" i="1"/>
  <c r="AW636" i="1"/>
  <c r="BI635" i="1"/>
  <c r="BJ634" i="1"/>
  <c r="L640" i="19"/>
  <c r="K641" i="22" s="1"/>
  <c r="B636" i="22"/>
  <c r="BI639" i="1"/>
  <c r="BF638" i="1"/>
  <c r="AV636" i="1"/>
  <c r="G640" i="19"/>
  <c r="J635" i="19"/>
  <c r="J723" i="28" s="1"/>
  <c r="BJ639" i="1"/>
  <c r="AQ638" i="1"/>
  <c r="AB637" i="1"/>
  <c r="AR636" i="1"/>
  <c r="BG635" i="1"/>
  <c r="AE635" i="1"/>
  <c r="AI634" i="1"/>
  <c r="BD633" i="1"/>
  <c r="G635" i="22"/>
  <c r="BG639" i="1"/>
  <c r="BI638" i="1"/>
  <c r="AX637" i="1"/>
  <c r="AL637" i="1"/>
  <c r="AJ636" i="1"/>
  <c r="BI634" i="1"/>
  <c r="BH634" i="1"/>
  <c r="L639" i="19"/>
  <c r="I639" i="23" s="1"/>
  <c r="B637" i="19"/>
  <c r="B637" i="21" s="1"/>
  <c r="E635" i="19"/>
  <c r="M635" i="19" s="1"/>
  <c r="BE639" i="1"/>
  <c r="AI638" i="1"/>
  <c r="AT637" i="1"/>
  <c r="AC636" i="1"/>
  <c r="AR635" i="1"/>
  <c r="BI633" i="1"/>
  <c r="K636" i="19"/>
  <c r="AH638" i="1"/>
  <c r="H638" i="19"/>
  <c r="AQ634" i="1"/>
  <c r="J637" i="19"/>
  <c r="O637" i="19" s="1"/>
  <c r="BH635" i="1"/>
  <c r="O639" i="19"/>
  <c r="G639" i="23"/>
  <c r="C726" i="28"/>
  <c r="C638" i="21"/>
  <c r="C638" i="22"/>
  <c r="M639" i="19"/>
  <c r="E639" i="23"/>
  <c r="G724" i="28"/>
  <c r="G636" i="21"/>
  <c r="G636" i="22"/>
  <c r="I729" i="28"/>
  <c r="C725" i="28"/>
  <c r="C637" i="21"/>
  <c r="C637" i="22"/>
  <c r="B635" i="23"/>
  <c r="C635" i="23"/>
  <c r="E635" i="23"/>
  <c r="C723" i="28"/>
  <c r="C635" i="21"/>
  <c r="C636" i="21"/>
  <c r="C635" i="22"/>
  <c r="C636" i="22"/>
  <c r="G723" i="28"/>
  <c r="E639" i="22"/>
  <c r="E727" i="28"/>
  <c r="E639" i="21"/>
  <c r="H640" i="23"/>
  <c r="C728" i="28"/>
  <c r="C640" i="22"/>
  <c r="C640" i="21"/>
  <c r="C727" i="28"/>
  <c r="C639" i="21"/>
  <c r="C639" i="22"/>
  <c r="R634" i="1"/>
  <c r="AH639" i="1"/>
  <c r="BH638" i="1"/>
  <c r="AX639" i="1"/>
  <c r="AZ638" i="1"/>
  <c r="AW637" i="1"/>
  <c r="AZ635" i="1"/>
  <c r="AG634" i="1"/>
  <c r="F640" i="19"/>
  <c r="K639" i="19"/>
  <c r="J640" i="22" s="1"/>
  <c r="G638" i="19"/>
  <c r="G639" i="22" s="1"/>
  <c r="L637" i="19"/>
  <c r="D637" i="19"/>
  <c r="L635" i="19"/>
  <c r="B636" i="21"/>
  <c r="B635" i="22"/>
  <c r="E638" i="22"/>
  <c r="AG639" i="1"/>
  <c r="AV637" i="1"/>
  <c r="AF637" i="1"/>
  <c r="BG636" i="1"/>
  <c r="AS636" i="1"/>
  <c r="Z636" i="1"/>
  <c r="BJ635" i="1"/>
  <c r="AF634" i="1"/>
  <c r="AO634" i="1" s="1"/>
  <c r="BE633" i="1"/>
  <c r="B639" i="19"/>
  <c r="F638" i="19"/>
  <c r="K637" i="19"/>
  <c r="K726" i="28" s="1"/>
  <c r="K635" i="19"/>
  <c r="E638" i="21"/>
  <c r="C640" i="23"/>
  <c r="C639" i="23"/>
  <c r="C724" i="28"/>
  <c r="BJ638" i="1"/>
  <c r="B635" i="21"/>
  <c r="B724" i="28"/>
  <c r="AZ639" i="1"/>
  <c r="Z639" i="1"/>
  <c r="AS639" i="1"/>
  <c r="AS638" i="1"/>
  <c r="R637" i="1"/>
  <c r="BC636" i="1"/>
  <c r="AI635" i="1"/>
  <c r="H639" i="19"/>
  <c r="L638" i="19"/>
  <c r="D638" i="19"/>
  <c r="H638" i="23" s="1"/>
  <c r="E636" i="19"/>
  <c r="N636" i="19" s="1"/>
  <c r="E634" i="19"/>
  <c r="AV639" i="1"/>
  <c r="BF639" i="1"/>
  <c r="BG637" i="1"/>
  <c r="Z637" i="1"/>
  <c r="BB636" i="1"/>
  <c r="AL636" i="1"/>
  <c r="AJ635" i="1"/>
  <c r="AX634" i="1"/>
  <c r="AC633" i="1"/>
  <c r="J640" i="19"/>
  <c r="H637" i="19"/>
  <c r="L636" i="19"/>
  <c r="D636" i="19"/>
  <c r="E636" i="23" s="1"/>
  <c r="H635" i="19"/>
  <c r="L634" i="19"/>
  <c r="D634" i="19"/>
  <c r="E634" i="23" s="1"/>
  <c r="D640" i="22"/>
  <c r="BE637" i="1"/>
  <c r="AW634" i="1"/>
  <c r="R633" i="1"/>
  <c r="F639" i="19"/>
  <c r="J638" i="19"/>
  <c r="B638" i="19"/>
  <c r="G637" i="19"/>
  <c r="G635" i="21"/>
  <c r="D728" i="28"/>
  <c r="AH635" i="1"/>
  <c r="AQ639" i="1"/>
  <c r="AE639" i="1"/>
  <c r="AG638" i="1"/>
  <c r="BD637" i="1"/>
  <c r="AF636" i="1"/>
  <c r="AO636" i="1" s="1"/>
  <c r="H640" i="19"/>
  <c r="F635" i="19"/>
  <c r="AE634" i="1"/>
  <c r="Q639" i="1"/>
  <c r="R639" i="1" s="1"/>
  <c r="AF639" i="1"/>
  <c r="BE638" i="1"/>
  <c r="AV638" i="1"/>
  <c r="AL638" i="1"/>
  <c r="AC638" i="1"/>
  <c r="BC637" i="1"/>
  <c r="AJ637" i="1"/>
  <c r="AA637" i="1"/>
  <c r="BI636" i="1"/>
  <c r="AH636" i="1"/>
  <c r="AX635" i="1"/>
  <c r="AF635" i="1"/>
  <c r="BE634" i="1"/>
  <c r="AV634" i="1"/>
  <c r="AL634" i="1"/>
  <c r="BC633" i="1"/>
  <c r="AA633" i="1"/>
  <c r="AW639" i="1"/>
  <c r="BD638" i="1"/>
  <c r="AU638" i="1"/>
  <c r="AK638" i="1"/>
  <c r="AB638" i="1"/>
  <c r="BB637" i="1"/>
  <c r="AI637" i="1"/>
  <c r="AZ636" i="1"/>
  <c r="AQ636" i="1"/>
  <c r="AG636" i="1"/>
  <c r="Q636" i="1"/>
  <c r="R636" i="1" s="1"/>
  <c r="BF635" i="1"/>
  <c r="AW635" i="1"/>
  <c r="BD634" i="1"/>
  <c r="AU634" i="1"/>
  <c r="AK634" i="1"/>
  <c r="AB634" i="1"/>
  <c r="BJ633" i="1"/>
  <c r="BB633" i="1"/>
  <c r="AW638" i="1"/>
  <c r="AU637" i="1"/>
  <c r="BF634" i="1"/>
  <c r="AL639" i="1"/>
  <c r="BC638" i="1"/>
  <c r="AT638" i="1"/>
  <c r="AJ638" i="1"/>
  <c r="AA638" i="1"/>
  <c r="AR637" i="1"/>
  <c r="AL635" i="1"/>
  <c r="BC634" i="1"/>
  <c r="AT634" i="1"/>
  <c r="AJ634" i="1"/>
  <c r="AA634" i="1"/>
  <c r="BD639" i="1"/>
  <c r="AU639" i="1"/>
  <c r="AK639" i="1"/>
  <c r="AB639" i="1"/>
  <c r="BB638" i="1"/>
  <c r="Z638" i="1"/>
  <c r="AZ637" i="1"/>
  <c r="AQ637" i="1"/>
  <c r="BD635" i="1"/>
  <c r="AU635" i="1"/>
  <c r="AK635" i="1"/>
  <c r="AB635" i="1"/>
  <c r="BB634" i="1"/>
  <c r="AZ633" i="1"/>
  <c r="AE638" i="1"/>
  <c r="AI636" i="1"/>
  <c r="Q635" i="1"/>
  <c r="R635" i="1" s="1"/>
  <c r="BC639" i="1"/>
  <c r="AT639" i="1"/>
  <c r="AR638" i="1"/>
  <c r="BC635" i="1"/>
  <c r="AT635" i="1"/>
  <c r="AR634" i="1"/>
  <c r="BD636" i="1"/>
  <c r="BB635" i="1"/>
  <c r="AZ634" i="1"/>
  <c r="BG634" i="1"/>
  <c r="B626" i="1"/>
  <c r="B627" i="19" s="1"/>
  <c r="C626" i="1"/>
  <c r="C627" i="19" s="1"/>
  <c r="E626" i="1"/>
  <c r="D627" i="19" s="1"/>
  <c r="G626" i="1"/>
  <c r="E627" i="19" s="1"/>
  <c r="H626" i="1"/>
  <c r="Q626" i="1" s="1"/>
  <c r="I626" i="1"/>
  <c r="G627" i="19" s="1"/>
  <c r="J626" i="1"/>
  <c r="K626" i="1"/>
  <c r="I627" i="19" s="1"/>
  <c r="I714" i="28" s="1"/>
  <c r="M626" i="1"/>
  <c r="J627" i="19" s="1"/>
  <c r="N626" i="1"/>
  <c r="O626" i="1"/>
  <c r="L627" i="19" s="1"/>
  <c r="B627" i="1"/>
  <c r="B628" i="19" s="1"/>
  <c r="C627" i="1"/>
  <c r="C628" i="19" s="1"/>
  <c r="E627" i="1"/>
  <c r="G627" i="1"/>
  <c r="E628" i="19" s="1"/>
  <c r="H627" i="1"/>
  <c r="AB627" i="1" s="1"/>
  <c r="I627" i="1"/>
  <c r="J627" i="1"/>
  <c r="K627" i="1"/>
  <c r="I628" i="19" s="1"/>
  <c r="I715" i="28" s="1"/>
  <c r="M627" i="1"/>
  <c r="N627" i="1"/>
  <c r="Z627" i="1" s="1"/>
  <c r="O627" i="1"/>
  <c r="B628" i="1"/>
  <c r="C628" i="1"/>
  <c r="C629" i="19" s="1"/>
  <c r="E628" i="1"/>
  <c r="D629" i="19" s="1"/>
  <c r="G628" i="1"/>
  <c r="H628" i="1"/>
  <c r="I628" i="1"/>
  <c r="G629" i="19" s="1"/>
  <c r="J628" i="1"/>
  <c r="H629" i="19" s="1"/>
  <c r="K628" i="1"/>
  <c r="I629" i="19" s="1"/>
  <c r="I716" i="28" s="1"/>
  <c r="M628" i="1"/>
  <c r="N628" i="1"/>
  <c r="K629" i="19" s="1"/>
  <c r="O628" i="1"/>
  <c r="B629" i="1"/>
  <c r="B630" i="19" s="1"/>
  <c r="C629" i="1"/>
  <c r="C630" i="19" s="1"/>
  <c r="E629" i="1"/>
  <c r="G629" i="1"/>
  <c r="E630" i="19" s="1"/>
  <c r="H629" i="1"/>
  <c r="AB629" i="1" s="1"/>
  <c r="I629" i="1"/>
  <c r="J629" i="1"/>
  <c r="K629" i="1"/>
  <c r="I630" i="19" s="1"/>
  <c r="I717" i="28" s="1"/>
  <c r="M629" i="1"/>
  <c r="AA629" i="1" s="1"/>
  <c r="N629" i="1"/>
  <c r="O629" i="1"/>
  <c r="AC629" i="1" s="1"/>
  <c r="B630" i="1"/>
  <c r="C630" i="1"/>
  <c r="C631" i="19" s="1"/>
  <c r="E630" i="1"/>
  <c r="G630" i="1"/>
  <c r="E631" i="19" s="1"/>
  <c r="H630" i="1"/>
  <c r="AB630" i="1" s="1"/>
  <c r="I630" i="1"/>
  <c r="G631" i="19" s="1"/>
  <c r="J630" i="1"/>
  <c r="H631" i="19" s="1"/>
  <c r="K630" i="1"/>
  <c r="I631" i="19" s="1"/>
  <c r="I718" i="28" s="1"/>
  <c r="M630" i="1"/>
  <c r="N630" i="1"/>
  <c r="Z630" i="1" s="1"/>
  <c r="O630" i="1"/>
  <c r="AC630" i="1" s="1"/>
  <c r="B631" i="1"/>
  <c r="C631" i="1"/>
  <c r="C632" i="19" s="1"/>
  <c r="E631" i="1"/>
  <c r="G631" i="1"/>
  <c r="E632" i="19" s="1"/>
  <c r="H631" i="1"/>
  <c r="AB631" i="1" s="1"/>
  <c r="I631" i="1"/>
  <c r="J631" i="1"/>
  <c r="K631" i="1"/>
  <c r="I632" i="19" s="1"/>
  <c r="I719" i="28" s="1"/>
  <c r="M631" i="1"/>
  <c r="N631" i="1"/>
  <c r="O631" i="1"/>
  <c r="B632" i="1"/>
  <c r="AQ633" i="1" s="1"/>
  <c r="C632" i="1"/>
  <c r="C633" i="19" s="1"/>
  <c r="C722" i="28" s="1"/>
  <c r="E632" i="1"/>
  <c r="D633" i="19" s="1"/>
  <c r="G632" i="1"/>
  <c r="H632" i="1"/>
  <c r="F633" i="19" s="1"/>
  <c r="I632" i="1"/>
  <c r="G633" i="19" s="1"/>
  <c r="G634" i="22" s="1"/>
  <c r="J632" i="1"/>
  <c r="AI633" i="1" s="1"/>
  <c r="K632" i="1"/>
  <c r="I633" i="19" s="1"/>
  <c r="I720" i="28" s="1"/>
  <c r="M632" i="1"/>
  <c r="AV633" i="1" s="1"/>
  <c r="N632" i="1"/>
  <c r="O632" i="1"/>
  <c r="AH398" i="38"/>
  <c r="AH392" i="38"/>
  <c r="AH393" i="38"/>
  <c r="AH397" i="38"/>
  <c r="AH387" i="38"/>
  <c r="AH390" i="38"/>
  <c r="AH362" i="38"/>
  <c r="AH375" i="38"/>
  <c r="AH389" i="38"/>
  <c r="AH391" i="38"/>
  <c r="AH394" i="38"/>
  <c r="AH395" i="38"/>
  <c r="AF397" i="38"/>
  <c r="AF398" i="38"/>
  <c r="AF399" i="38"/>
  <c r="AI399" i="38" s="1"/>
  <c r="AF400" i="38"/>
  <c r="AI400" i="38" s="1"/>
  <c r="AF401" i="38"/>
  <c r="AI401" i="38" s="1"/>
  <c r="AF402" i="38"/>
  <c r="AI402" i="38" s="1"/>
  <c r="AF403" i="38"/>
  <c r="AI403" i="38" s="1"/>
  <c r="AI397" i="38" l="1"/>
  <c r="AI398" i="38"/>
  <c r="M753" i="28"/>
  <c r="N753" i="28"/>
  <c r="BG628" i="1"/>
  <c r="N738" i="28"/>
  <c r="D745" i="28"/>
  <c r="M738" i="28"/>
  <c r="M640" i="19"/>
  <c r="E640" i="22"/>
  <c r="E728" i="28"/>
  <c r="L730" i="28"/>
  <c r="L737" i="28" s="1"/>
  <c r="E640" i="21"/>
  <c r="N736" i="28"/>
  <c r="M736" i="28"/>
  <c r="H730" i="28"/>
  <c r="H737" i="28" s="1"/>
  <c r="H641" i="21"/>
  <c r="H641" i="22"/>
  <c r="B640" i="21"/>
  <c r="G728" i="28"/>
  <c r="G641" i="22"/>
  <c r="G641" i="21"/>
  <c r="G730" i="28"/>
  <c r="G737" i="28" s="1"/>
  <c r="M734" i="28"/>
  <c r="K641" i="21"/>
  <c r="I641" i="21"/>
  <c r="I641" i="22"/>
  <c r="J730" i="28"/>
  <c r="J737" i="28" s="1"/>
  <c r="B641" i="22"/>
  <c r="B730" i="28"/>
  <c r="B737" i="28" s="1"/>
  <c r="B641" i="21"/>
  <c r="D737" i="28"/>
  <c r="N730" i="28"/>
  <c r="B640" i="23"/>
  <c r="F641" i="22"/>
  <c r="F641" i="21"/>
  <c r="F730" i="28"/>
  <c r="F737" i="28" s="1"/>
  <c r="AO640" i="1"/>
  <c r="BA640" i="1"/>
  <c r="N735" i="28"/>
  <c r="M735" i="28"/>
  <c r="AN638" i="1"/>
  <c r="E641" i="22"/>
  <c r="E730" i="28"/>
  <c r="E737" i="28" s="1"/>
  <c r="E641" i="21"/>
  <c r="M731" i="28"/>
  <c r="N731" i="28"/>
  <c r="K737" i="28"/>
  <c r="E640" i="23"/>
  <c r="G640" i="22"/>
  <c r="E635" i="22"/>
  <c r="D637" i="23"/>
  <c r="G640" i="21"/>
  <c r="G635" i="23"/>
  <c r="AN637" i="1"/>
  <c r="G637" i="23"/>
  <c r="L728" i="28"/>
  <c r="AN635" i="1"/>
  <c r="F636" i="21"/>
  <c r="I637" i="21"/>
  <c r="B728" i="28"/>
  <c r="M728" i="28" s="1"/>
  <c r="F634" i="21"/>
  <c r="I637" i="22"/>
  <c r="F637" i="22"/>
  <c r="J725" i="28"/>
  <c r="B639" i="23"/>
  <c r="H636" i="23"/>
  <c r="G634" i="21"/>
  <c r="D723" i="28"/>
  <c r="M723" i="28" s="1"/>
  <c r="K640" i="22"/>
  <c r="K639" i="22"/>
  <c r="AE633" i="1"/>
  <c r="I636" i="22"/>
  <c r="BA636" i="1"/>
  <c r="I636" i="21"/>
  <c r="H726" i="28"/>
  <c r="B725" i="28"/>
  <c r="K728" i="28"/>
  <c r="F636" i="22"/>
  <c r="I635" i="21"/>
  <c r="K639" i="21"/>
  <c r="F634" i="23"/>
  <c r="J638" i="21"/>
  <c r="J724" i="28"/>
  <c r="J640" i="21"/>
  <c r="H638" i="21"/>
  <c r="J636" i="22"/>
  <c r="D639" i="21"/>
  <c r="AJ633" i="1"/>
  <c r="F637" i="21"/>
  <c r="K640" i="21"/>
  <c r="O636" i="19"/>
  <c r="B637" i="22"/>
  <c r="I640" i="23"/>
  <c r="L727" i="28"/>
  <c r="C634" i="22"/>
  <c r="N638" i="19"/>
  <c r="G722" i="28"/>
  <c r="D635" i="21"/>
  <c r="D639" i="22"/>
  <c r="F725" i="28"/>
  <c r="F638" i="23"/>
  <c r="H634" i="23"/>
  <c r="F634" i="22"/>
  <c r="F724" i="28"/>
  <c r="O635" i="19"/>
  <c r="H638" i="22"/>
  <c r="C634" i="21"/>
  <c r="I635" i="22"/>
  <c r="D634" i="23"/>
  <c r="F722" i="28"/>
  <c r="C729" i="28"/>
  <c r="I634" i="23"/>
  <c r="N640" i="19"/>
  <c r="F640" i="23"/>
  <c r="H640" i="21"/>
  <c r="H728" i="28"/>
  <c r="H640" i="22"/>
  <c r="H723" i="28"/>
  <c r="F635" i="23"/>
  <c r="H635" i="22"/>
  <c r="H635" i="21"/>
  <c r="N635" i="19"/>
  <c r="H724" i="28"/>
  <c r="N728" i="28"/>
  <c r="F639" i="21"/>
  <c r="F639" i="22"/>
  <c r="F727" i="28"/>
  <c r="D639" i="23"/>
  <c r="K636" i="22"/>
  <c r="I636" i="23"/>
  <c r="L724" i="28"/>
  <c r="K636" i="21"/>
  <c r="B638" i="23"/>
  <c r="D726" i="28"/>
  <c r="N726" i="28" s="1"/>
  <c r="D638" i="21"/>
  <c r="C638" i="23"/>
  <c r="D638" i="22"/>
  <c r="F638" i="22"/>
  <c r="F726" i="28"/>
  <c r="D638" i="23"/>
  <c r="F638" i="21"/>
  <c r="H639" i="23"/>
  <c r="K727" i="28"/>
  <c r="J639" i="21"/>
  <c r="J639" i="22"/>
  <c r="M634" i="19"/>
  <c r="B726" i="28"/>
  <c r="B638" i="21"/>
  <c r="B638" i="22"/>
  <c r="AN639" i="1"/>
  <c r="J726" i="28"/>
  <c r="G638" i="23"/>
  <c r="I638" i="21"/>
  <c r="I638" i="22"/>
  <c r="O638" i="19"/>
  <c r="D636" i="21"/>
  <c r="G636" i="23"/>
  <c r="D636" i="22"/>
  <c r="B636" i="23"/>
  <c r="C636" i="23"/>
  <c r="D724" i="28"/>
  <c r="E636" i="21"/>
  <c r="E636" i="22"/>
  <c r="E724" i="28"/>
  <c r="J637" i="21"/>
  <c r="H637" i="23"/>
  <c r="J637" i="22"/>
  <c r="K725" i="28"/>
  <c r="M638" i="19"/>
  <c r="G638" i="22"/>
  <c r="E638" i="23"/>
  <c r="G726" i="28"/>
  <c r="G638" i="21"/>
  <c r="N634" i="19"/>
  <c r="G639" i="21"/>
  <c r="F636" i="23"/>
  <c r="AS633" i="1"/>
  <c r="AG633" i="1"/>
  <c r="AN634" i="1"/>
  <c r="F637" i="23"/>
  <c r="H637" i="22"/>
  <c r="H725" i="28"/>
  <c r="N637" i="19"/>
  <c r="H637" i="21"/>
  <c r="L726" i="28"/>
  <c r="I638" i="23"/>
  <c r="K638" i="21"/>
  <c r="K638" i="22"/>
  <c r="E637" i="22"/>
  <c r="B639" i="21"/>
  <c r="B727" i="28"/>
  <c r="B639" i="22"/>
  <c r="F640" i="21"/>
  <c r="F728" i="28"/>
  <c r="F640" i="22"/>
  <c r="D640" i="23"/>
  <c r="B640" i="22"/>
  <c r="D635" i="22"/>
  <c r="G727" i="28"/>
  <c r="I639" i="22"/>
  <c r="O634" i="19"/>
  <c r="L633" i="19"/>
  <c r="K634" i="21" s="1"/>
  <c r="AL633" i="1"/>
  <c r="F639" i="23"/>
  <c r="H727" i="28"/>
  <c r="N639" i="19"/>
  <c r="H639" i="21"/>
  <c r="H639" i="22"/>
  <c r="E723" i="28"/>
  <c r="AX633" i="1"/>
  <c r="E725" i="28"/>
  <c r="M636" i="19"/>
  <c r="Z632" i="1"/>
  <c r="AW633" i="1"/>
  <c r="AK633" i="1"/>
  <c r="AN636" i="1"/>
  <c r="J727" i="28"/>
  <c r="H633" i="19"/>
  <c r="AU633" i="1"/>
  <c r="K723" i="28"/>
  <c r="H635" i="23"/>
  <c r="K724" i="28"/>
  <c r="J635" i="21"/>
  <c r="J635" i="22"/>
  <c r="L725" i="28"/>
  <c r="K637" i="21"/>
  <c r="I637" i="23"/>
  <c r="K637" i="22"/>
  <c r="O640" i="19"/>
  <c r="G640" i="23"/>
  <c r="I640" i="21"/>
  <c r="J728" i="28"/>
  <c r="I640" i="22"/>
  <c r="BA637" i="1"/>
  <c r="AO637" i="1"/>
  <c r="J636" i="21"/>
  <c r="I639" i="21"/>
  <c r="AC626" i="1"/>
  <c r="AR633" i="1"/>
  <c r="F635" i="21"/>
  <c r="F635" i="22"/>
  <c r="F723" i="28"/>
  <c r="D635" i="23"/>
  <c r="G634" i="23"/>
  <c r="D722" i="28"/>
  <c r="D634" i="21"/>
  <c r="B634" i="23"/>
  <c r="C634" i="23"/>
  <c r="D634" i="22"/>
  <c r="AT633" i="1"/>
  <c r="E637" i="21"/>
  <c r="AF633" i="1"/>
  <c r="D727" i="28"/>
  <c r="AH633" i="1"/>
  <c r="D636" i="23"/>
  <c r="L723" i="28"/>
  <c r="I635" i="23"/>
  <c r="K635" i="21"/>
  <c r="K635" i="22"/>
  <c r="H636" i="22"/>
  <c r="J638" i="22"/>
  <c r="M637" i="19"/>
  <c r="G725" i="28"/>
  <c r="G637" i="21"/>
  <c r="E637" i="23"/>
  <c r="G637" i="22"/>
  <c r="D725" i="28"/>
  <c r="D637" i="22"/>
  <c r="D637" i="21"/>
  <c r="B637" i="23"/>
  <c r="C637" i="23"/>
  <c r="E635" i="21"/>
  <c r="H636" i="21"/>
  <c r="BA638" i="1"/>
  <c r="BA635" i="1"/>
  <c r="AO635" i="1"/>
  <c r="BA639" i="1"/>
  <c r="AO639" i="1"/>
  <c r="BA634" i="1"/>
  <c r="BH627" i="1"/>
  <c r="AV632" i="1"/>
  <c r="BI626" i="1"/>
  <c r="AC628" i="1"/>
  <c r="AG628" i="1"/>
  <c r="BG626" i="1"/>
  <c r="AS631" i="1"/>
  <c r="AX629" i="1"/>
  <c r="AT627" i="1"/>
  <c r="AF627" i="1"/>
  <c r="AO627" i="1" s="1"/>
  <c r="AT631" i="1"/>
  <c r="BJ627" i="1"/>
  <c r="E631" i="21"/>
  <c r="AC632" i="1"/>
  <c r="AS632" i="1"/>
  <c r="BJ631" i="1"/>
  <c r="M631" i="19"/>
  <c r="BJ628" i="1"/>
  <c r="AI628" i="1"/>
  <c r="BH626" i="1"/>
  <c r="BI630" i="1"/>
  <c r="AW627" i="1"/>
  <c r="K628" i="19"/>
  <c r="J629" i="22" s="1"/>
  <c r="F629" i="23"/>
  <c r="L629" i="19"/>
  <c r="I629" i="23" s="1"/>
  <c r="BH631" i="1"/>
  <c r="AR630" i="1"/>
  <c r="AU629" i="1"/>
  <c r="AS627" i="1"/>
  <c r="E629" i="19"/>
  <c r="M629" i="19" s="1"/>
  <c r="BI628" i="1"/>
  <c r="BH629" i="1"/>
  <c r="B628" i="22"/>
  <c r="E628" i="21"/>
  <c r="AE630" i="1"/>
  <c r="BI632" i="1"/>
  <c r="D633" i="23"/>
  <c r="BG632" i="1"/>
  <c r="J628" i="19"/>
  <c r="I628" i="21" s="1"/>
  <c r="AK630" i="1"/>
  <c r="F628" i="19"/>
  <c r="AH632" i="1"/>
  <c r="BH632" i="1"/>
  <c r="Q631" i="1"/>
  <c r="R631" i="1" s="1"/>
  <c r="AH630" i="1"/>
  <c r="BF629" i="1"/>
  <c r="Z628" i="1"/>
  <c r="AS628" i="1"/>
  <c r="AL628" i="1"/>
  <c r="AE629" i="1"/>
  <c r="BJ632" i="1"/>
  <c r="AE632" i="1"/>
  <c r="BD630" i="1"/>
  <c r="BJ629" i="1"/>
  <c r="AV628" i="1"/>
  <c r="AL630" i="1"/>
  <c r="F627" i="19"/>
  <c r="D627" i="23" s="1"/>
  <c r="AW629" i="1"/>
  <c r="AH628" i="1"/>
  <c r="AA627" i="1"/>
  <c r="AB626" i="1"/>
  <c r="AG632" i="1"/>
  <c r="BB632" i="1"/>
  <c r="AX631" i="1"/>
  <c r="AZ631" i="1"/>
  <c r="AG631" i="1"/>
  <c r="AK629" i="1"/>
  <c r="F629" i="19"/>
  <c r="D629" i="23" s="1"/>
  <c r="J630" i="19"/>
  <c r="AJ627" i="1"/>
  <c r="AJ631" i="1"/>
  <c r="C720" i="28"/>
  <c r="C633" i="21"/>
  <c r="C633" i="22"/>
  <c r="F633" i="23"/>
  <c r="E629" i="23"/>
  <c r="E632" i="21"/>
  <c r="E632" i="22"/>
  <c r="E719" i="28"/>
  <c r="C627" i="23"/>
  <c r="B627" i="23"/>
  <c r="C630" i="21"/>
  <c r="C717" i="28"/>
  <c r="C630" i="22"/>
  <c r="C628" i="22"/>
  <c r="I627" i="23"/>
  <c r="H629" i="23"/>
  <c r="C629" i="21"/>
  <c r="C629" i="22"/>
  <c r="C716" i="28"/>
  <c r="C629" i="23"/>
  <c r="I721" i="28"/>
  <c r="C632" i="22"/>
  <c r="C719" i="28"/>
  <c r="C632" i="21"/>
  <c r="C718" i="28"/>
  <c r="C631" i="21"/>
  <c r="C631" i="22"/>
  <c r="K633" i="19"/>
  <c r="AI632" i="1"/>
  <c r="BH628" i="1"/>
  <c r="L631" i="19"/>
  <c r="B628" i="21"/>
  <c r="AI630" i="1"/>
  <c r="AF629" i="1"/>
  <c r="R626" i="1"/>
  <c r="J633" i="19"/>
  <c r="B633" i="19"/>
  <c r="G632" i="19"/>
  <c r="K631" i="19"/>
  <c r="H630" i="19"/>
  <c r="H631" i="22" s="1"/>
  <c r="M627" i="19"/>
  <c r="O627" i="19"/>
  <c r="C628" i="21"/>
  <c r="BH630" i="1"/>
  <c r="D631" i="19"/>
  <c r="E715" i="28"/>
  <c r="BE632" i="1"/>
  <c r="AA631" i="1"/>
  <c r="BF630" i="1"/>
  <c r="AG630" i="1"/>
  <c r="BC629" i="1"/>
  <c r="BE628" i="1"/>
  <c r="BD628" i="1"/>
  <c r="BF626" i="1"/>
  <c r="Z626" i="1"/>
  <c r="AG627" i="1"/>
  <c r="F632" i="19"/>
  <c r="F633" i="22" s="1"/>
  <c r="J631" i="19"/>
  <c r="O631" i="19" s="1"/>
  <c r="B631" i="19"/>
  <c r="G630" i="19"/>
  <c r="H628" i="19"/>
  <c r="H629" i="21" s="1"/>
  <c r="C715" i="28"/>
  <c r="C633" i="23"/>
  <c r="AJ629" i="1"/>
  <c r="H632" i="19"/>
  <c r="AF631" i="1"/>
  <c r="AO631" i="1" s="1"/>
  <c r="BG630" i="1"/>
  <c r="BG629" i="1"/>
  <c r="AZ632" i="1"/>
  <c r="BD632" i="1"/>
  <c r="BE630" i="1"/>
  <c r="AH631" i="1"/>
  <c r="BB629" i="1"/>
  <c r="Z629" i="1"/>
  <c r="AZ628" i="1"/>
  <c r="Q627" i="1"/>
  <c r="R627" i="1" s="1"/>
  <c r="BE626" i="1"/>
  <c r="F630" i="19"/>
  <c r="J629" i="19"/>
  <c r="B629" i="19"/>
  <c r="B630" i="21" s="1"/>
  <c r="G628" i="19"/>
  <c r="G716" i="28" s="1"/>
  <c r="K627" i="19"/>
  <c r="E628" i="22"/>
  <c r="G627" i="23"/>
  <c r="B715" i="28"/>
  <c r="BD626" i="1"/>
  <c r="L632" i="19"/>
  <c r="D632" i="19"/>
  <c r="D633" i="21" s="1"/>
  <c r="N631" i="19"/>
  <c r="E718" i="28"/>
  <c r="AK632" i="1"/>
  <c r="BG627" i="1"/>
  <c r="D630" i="19"/>
  <c r="E631" i="22"/>
  <c r="E633" i="23"/>
  <c r="AR632" i="1"/>
  <c r="AV630" i="1"/>
  <c r="AR628" i="1"/>
  <c r="K632" i="19"/>
  <c r="L630" i="19"/>
  <c r="E627" i="23"/>
  <c r="AQ632" i="1"/>
  <c r="AQ631" i="1"/>
  <c r="AS629" i="1"/>
  <c r="AQ628" i="1"/>
  <c r="AX627" i="1"/>
  <c r="AQ627" i="1"/>
  <c r="E633" i="19"/>
  <c r="N633" i="19" s="1"/>
  <c r="J632" i="19"/>
  <c r="B632" i="19"/>
  <c r="F631" i="19"/>
  <c r="K630" i="19"/>
  <c r="L628" i="19"/>
  <c r="D628" i="19"/>
  <c r="D716" i="28" s="1"/>
  <c r="H627" i="19"/>
  <c r="Q632" i="1"/>
  <c r="R632" i="1" s="1"/>
  <c r="BF631" i="1"/>
  <c r="AE631" i="1"/>
  <c r="AU630" i="1"/>
  <c r="AI629" i="1"/>
  <c r="Q628" i="1"/>
  <c r="R628" i="1" s="1"/>
  <c r="BF627" i="1"/>
  <c r="AE627" i="1"/>
  <c r="AX632" i="1"/>
  <c r="AF632" i="1"/>
  <c r="BE631" i="1"/>
  <c r="AV631" i="1"/>
  <c r="AL631" i="1"/>
  <c r="AC631" i="1"/>
  <c r="BC630" i="1"/>
  <c r="AT630" i="1"/>
  <c r="AJ630" i="1"/>
  <c r="AA630" i="1"/>
  <c r="BI629" i="1"/>
  <c r="AR629" i="1"/>
  <c r="AH629" i="1"/>
  <c r="AX628" i="1"/>
  <c r="AF628" i="1"/>
  <c r="BE627" i="1"/>
  <c r="AV627" i="1"/>
  <c r="AL627" i="1"/>
  <c r="AC627" i="1"/>
  <c r="BC626" i="1"/>
  <c r="AA626" i="1"/>
  <c r="BF632" i="1"/>
  <c r="AW632" i="1"/>
  <c r="BD631" i="1"/>
  <c r="AU631" i="1"/>
  <c r="AK631" i="1"/>
  <c r="BJ630" i="1"/>
  <c r="BB630" i="1"/>
  <c r="AS630" i="1"/>
  <c r="AZ629" i="1"/>
  <c r="AQ629" i="1"/>
  <c r="AG629" i="1"/>
  <c r="Q629" i="1"/>
  <c r="R629" i="1" s="1"/>
  <c r="BF628" i="1"/>
  <c r="AW628" i="1"/>
  <c r="AE628" i="1"/>
  <c r="BD627" i="1"/>
  <c r="AU627" i="1"/>
  <c r="AK627" i="1"/>
  <c r="BJ626" i="1"/>
  <c r="BB626" i="1"/>
  <c r="AL632" i="1"/>
  <c r="BC631" i="1"/>
  <c r="AB632" i="1"/>
  <c r="Z631" i="1"/>
  <c r="AQ630" i="1"/>
  <c r="Q630" i="1"/>
  <c r="R630" i="1" s="1"/>
  <c r="AK628" i="1"/>
  <c r="AB628" i="1"/>
  <c r="AI627" i="1"/>
  <c r="AZ626" i="1"/>
  <c r="BC632" i="1"/>
  <c r="AT632" i="1"/>
  <c r="AJ632" i="1"/>
  <c r="AA632" i="1"/>
  <c r="BI631" i="1"/>
  <c r="AR631" i="1"/>
  <c r="AX630" i="1"/>
  <c r="AF630" i="1"/>
  <c r="BE629" i="1"/>
  <c r="AV629" i="1"/>
  <c r="AL629" i="1"/>
  <c r="BC628" i="1"/>
  <c r="AT628" i="1"/>
  <c r="AJ628" i="1"/>
  <c r="AA628" i="1"/>
  <c r="BI627" i="1"/>
  <c r="AR627" i="1"/>
  <c r="AH627" i="1"/>
  <c r="BG631" i="1"/>
  <c r="AW631" i="1"/>
  <c r="BC627" i="1"/>
  <c r="AU632" i="1"/>
  <c r="BB631" i="1"/>
  <c r="AI631" i="1"/>
  <c r="AZ630" i="1"/>
  <c r="AU628" i="1"/>
  <c r="BB627" i="1"/>
  <c r="AW630" i="1"/>
  <c r="BD629" i="1"/>
  <c r="BB628" i="1"/>
  <c r="AZ627" i="1"/>
  <c r="AT629" i="1"/>
  <c r="B619" i="1"/>
  <c r="B620" i="19" s="1"/>
  <c r="C619" i="1"/>
  <c r="C620" i="19" s="1"/>
  <c r="E619" i="1"/>
  <c r="G619" i="1"/>
  <c r="H619" i="1"/>
  <c r="I619" i="1"/>
  <c r="G620" i="19" s="1"/>
  <c r="J619" i="1"/>
  <c r="H620" i="19" s="1"/>
  <c r="K619" i="1"/>
  <c r="I620" i="19" s="1"/>
  <c r="I706" i="28" s="1"/>
  <c r="M619" i="1"/>
  <c r="N619" i="1"/>
  <c r="K620" i="19" s="1"/>
  <c r="O619" i="1"/>
  <c r="L620" i="19" s="1"/>
  <c r="B620" i="1"/>
  <c r="B621" i="19" s="1"/>
  <c r="C620" i="1"/>
  <c r="C621" i="19" s="1"/>
  <c r="E620" i="1"/>
  <c r="G620" i="1"/>
  <c r="E621" i="19" s="1"/>
  <c r="H620" i="1"/>
  <c r="Q620" i="1" s="1"/>
  <c r="I620" i="1"/>
  <c r="J620" i="1"/>
  <c r="K620" i="1"/>
  <c r="I621" i="19" s="1"/>
  <c r="I707" i="28" s="1"/>
  <c r="M620" i="1"/>
  <c r="J621" i="19" s="1"/>
  <c r="N620" i="1"/>
  <c r="K621" i="19" s="1"/>
  <c r="O620" i="1"/>
  <c r="L621" i="19" s="1"/>
  <c r="B621" i="1"/>
  <c r="B622" i="19" s="1"/>
  <c r="C621" i="1"/>
  <c r="C622" i="19" s="1"/>
  <c r="E621" i="1"/>
  <c r="G621" i="1"/>
  <c r="H621" i="1"/>
  <c r="AB621" i="1" s="1"/>
  <c r="I621" i="1"/>
  <c r="G622" i="19" s="1"/>
  <c r="J621" i="1"/>
  <c r="K621" i="1"/>
  <c r="I622" i="19" s="1"/>
  <c r="I708" i="28" s="1"/>
  <c r="M621" i="1"/>
  <c r="AA621" i="1" s="1"/>
  <c r="N621" i="1"/>
  <c r="Z621" i="1" s="1"/>
  <c r="O621" i="1"/>
  <c r="L622" i="19" s="1"/>
  <c r="B622" i="1"/>
  <c r="B623" i="19" s="1"/>
  <c r="C622" i="1"/>
  <c r="C623" i="19" s="1"/>
  <c r="E622" i="1"/>
  <c r="D623" i="19" s="1"/>
  <c r="G622" i="1"/>
  <c r="H622" i="1"/>
  <c r="F623" i="19" s="1"/>
  <c r="I622" i="1"/>
  <c r="J622" i="1"/>
  <c r="K622" i="1"/>
  <c r="I623" i="19" s="1"/>
  <c r="I709" i="28" s="1"/>
  <c r="M622" i="1"/>
  <c r="J623" i="19" s="1"/>
  <c r="N622" i="1"/>
  <c r="O622" i="1"/>
  <c r="L623" i="19" s="1"/>
  <c r="B623" i="1"/>
  <c r="C623" i="1"/>
  <c r="C624" i="19" s="1"/>
  <c r="E623" i="1"/>
  <c r="D624" i="19" s="1"/>
  <c r="G623" i="1"/>
  <c r="H623" i="1"/>
  <c r="F624" i="19" s="1"/>
  <c r="I623" i="1"/>
  <c r="G624" i="19" s="1"/>
  <c r="J623" i="1"/>
  <c r="H624" i="19" s="1"/>
  <c r="K623" i="1"/>
  <c r="I624" i="19" s="1"/>
  <c r="I710" i="28" s="1"/>
  <c r="M623" i="1"/>
  <c r="J624" i="19" s="1"/>
  <c r="N623" i="1"/>
  <c r="O623" i="1"/>
  <c r="AC623" i="1" s="1"/>
  <c r="B624" i="1"/>
  <c r="B625" i="19" s="1"/>
  <c r="C624" i="1"/>
  <c r="C625" i="19" s="1"/>
  <c r="E624" i="1"/>
  <c r="G624" i="1"/>
  <c r="E625" i="19" s="1"/>
  <c r="H624" i="1"/>
  <c r="Q624" i="1" s="1"/>
  <c r="I624" i="1"/>
  <c r="G625" i="19" s="1"/>
  <c r="J624" i="1"/>
  <c r="K624" i="1"/>
  <c r="I625" i="19" s="1"/>
  <c r="I711" i="28" s="1"/>
  <c r="M624" i="1"/>
  <c r="J625" i="19" s="1"/>
  <c r="N624" i="1"/>
  <c r="K625" i="19" s="1"/>
  <c r="O624" i="1"/>
  <c r="L625" i="19" s="1"/>
  <c r="B625" i="1"/>
  <c r="B626" i="19" s="1"/>
  <c r="B714" i="28" s="1"/>
  <c r="C625" i="1"/>
  <c r="C626" i="19" s="1"/>
  <c r="C714" i="28" s="1"/>
  <c r="E625" i="1"/>
  <c r="G625" i="1"/>
  <c r="AG626" i="1" s="1"/>
  <c r="H625" i="1"/>
  <c r="AH626" i="1" s="1"/>
  <c r="I625" i="1"/>
  <c r="G626" i="19" s="1"/>
  <c r="G714" i="28" s="1"/>
  <c r="J625" i="1"/>
  <c r="AU626" i="1" s="1"/>
  <c r="K625" i="1"/>
  <c r="I626" i="19" s="1"/>
  <c r="I712" i="28" s="1"/>
  <c r="M625" i="1"/>
  <c r="AJ626" i="1" s="1"/>
  <c r="N625" i="1"/>
  <c r="AW626" i="1" s="1"/>
  <c r="O625" i="1"/>
  <c r="AH350" i="38"/>
  <c r="AH376" i="38"/>
  <c r="AH329" i="38"/>
  <c r="AH365" i="38"/>
  <c r="AH317" i="38"/>
  <c r="AH383" i="38"/>
  <c r="AF390" i="38"/>
  <c r="AI390" i="38" s="1"/>
  <c r="AF391" i="38"/>
  <c r="AI391" i="38" s="1"/>
  <c r="AF392" i="38"/>
  <c r="AI392" i="38" s="1"/>
  <c r="AF393" i="38"/>
  <c r="AF394" i="38"/>
  <c r="AI394" i="38" s="1"/>
  <c r="AF395" i="38"/>
  <c r="AI395" i="38" s="1"/>
  <c r="AF396" i="38"/>
  <c r="AI396" i="38" s="1"/>
  <c r="N745" i="28" l="1"/>
  <c r="M745" i="28"/>
  <c r="M730" i="28"/>
  <c r="M737" i="28"/>
  <c r="N737" i="28"/>
  <c r="N723" i="28"/>
  <c r="M726" i="28"/>
  <c r="K633" i="22"/>
  <c r="L722" i="28"/>
  <c r="L729" i="28" s="1"/>
  <c r="M725" i="28"/>
  <c r="H633" i="22"/>
  <c r="G729" i="28"/>
  <c r="F729" i="28"/>
  <c r="N725" i="28"/>
  <c r="I633" i="23"/>
  <c r="AN629" i="1"/>
  <c r="H634" i="21"/>
  <c r="H634" i="22"/>
  <c r="H722" i="28"/>
  <c r="H729" i="28" s="1"/>
  <c r="AO633" i="1"/>
  <c r="BA633" i="1"/>
  <c r="J634" i="22"/>
  <c r="K722" i="28"/>
  <c r="K729" i="28" s="1"/>
  <c r="J634" i="21"/>
  <c r="B633" i="23"/>
  <c r="B634" i="22"/>
  <c r="B722" i="28"/>
  <c r="B729" i="28" s="1"/>
  <c r="B634" i="21"/>
  <c r="I634" i="21"/>
  <c r="J722" i="28"/>
  <c r="J729" i="28" s="1"/>
  <c r="I634" i="22"/>
  <c r="K634" i="22"/>
  <c r="AN633" i="1"/>
  <c r="E634" i="22"/>
  <c r="N724" i="28"/>
  <c r="M724" i="28"/>
  <c r="E634" i="21"/>
  <c r="M727" i="28"/>
  <c r="N727" i="28"/>
  <c r="N722" i="28"/>
  <c r="D729" i="28"/>
  <c r="E722" i="28"/>
  <c r="E729" i="28" s="1"/>
  <c r="H631" i="21"/>
  <c r="J628" i="22"/>
  <c r="F628" i="21"/>
  <c r="AN630" i="1"/>
  <c r="F628" i="22"/>
  <c r="D633" i="22"/>
  <c r="H633" i="21"/>
  <c r="D720" i="28"/>
  <c r="N720" i="28" s="1"/>
  <c r="F716" i="28"/>
  <c r="J717" i="28"/>
  <c r="F720" i="28"/>
  <c r="F629" i="21"/>
  <c r="AN627" i="1"/>
  <c r="K716" i="28"/>
  <c r="E629" i="22"/>
  <c r="E630" i="22"/>
  <c r="J629" i="21"/>
  <c r="E716" i="28"/>
  <c r="H629" i="22"/>
  <c r="E630" i="21"/>
  <c r="C721" i="28"/>
  <c r="N629" i="19"/>
  <c r="O630" i="19"/>
  <c r="E717" i="28"/>
  <c r="E629" i="21"/>
  <c r="I630" i="21"/>
  <c r="J628" i="21"/>
  <c r="F629" i="22"/>
  <c r="AI626" i="1"/>
  <c r="H718" i="28"/>
  <c r="F633" i="21"/>
  <c r="AT626" i="1"/>
  <c r="I630" i="22"/>
  <c r="AN631" i="1"/>
  <c r="G629" i="22"/>
  <c r="H628" i="23"/>
  <c r="G629" i="21"/>
  <c r="F715" i="28"/>
  <c r="J715" i="28"/>
  <c r="O628" i="19"/>
  <c r="I628" i="22"/>
  <c r="B717" i="28"/>
  <c r="N716" i="28"/>
  <c r="D631" i="22"/>
  <c r="D718" i="28"/>
  <c r="D631" i="21"/>
  <c r="B631" i="23"/>
  <c r="C631" i="23"/>
  <c r="K718" i="28"/>
  <c r="H631" i="23"/>
  <c r="J631" i="21"/>
  <c r="J631" i="22"/>
  <c r="D630" i="23"/>
  <c r="F630" i="22"/>
  <c r="F717" i="28"/>
  <c r="F630" i="21"/>
  <c r="M632" i="19"/>
  <c r="E632" i="23"/>
  <c r="G632" i="21"/>
  <c r="G719" i="28"/>
  <c r="G633" i="22"/>
  <c r="G632" i="22"/>
  <c r="B627" i="22"/>
  <c r="K720" i="28"/>
  <c r="J633" i="21"/>
  <c r="J633" i="22"/>
  <c r="H633" i="23"/>
  <c r="B632" i="22"/>
  <c r="B719" i="28"/>
  <c r="B632" i="21"/>
  <c r="D629" i="22"/>
  <c r="G631" i="23"/>
  <c r="I631" i="21"/>
  <c r="I631" i="22"/>
  <c r="J718" i="28"/>
  <c r="B633" i="21"/>
  <c r="B633" i="22"/>
  <c r="B720" i="28"/>
  <c r="J719" i="28"/>
  <c r="G632" i="23"/>
  <c r="I632" i="22"/>
  <c r="O632" i="19"/>
  <c r="I632" i="21"/>
  <c r="D632" i="21"/>
  <c r="D632" i="22"/>
  <c r="C632" i="23"/>
  <c r="D719" i="28"/>
  <c r="B632" i="23"/>
  <c r="G628" i="23"/>
  <c r="B630" i="22"/>
  <c r="D632" i="23"/>
  <c r="F632" i="21"/>
  <c r="F632" i="22"/>
  <c r="F719" i="28"/>
  <c r="O633" i="19"/>
  <c r="I633" i="22"/>
  <c r="G633" i="23"/>
  <c r="J720" i="28"/>
  <c r="I633" i="21"/>
  <c r="Z625" i="1"/>
  <c r="AK626" i="1"/>
  <c r="J630" i="21"/>
  <c r="K717" i="28"/>
  <c r="H630" i="23"/>
  <c r="J630" i="22"/>
  <c r="D630" i="21"/>
  <c r="D717" i="28"/>
  <c r="B630" i="23"/>
  <c r="D630" i="22"/>
  <c r="C630" i="23"/>
  <c r="B718" i="28"/>
  <c r="B631" i="21"/>
  <c r="B631" i="22"/>
  <c r="AQ626" i="1"/>
  <c r="E720" i="28"/>
  <c r="E633" i="21"/>
  <c r="E633" i="22"/>
  <c r="K632" i="22"/>
  <c r="L719" i="28"/>
  <c r="K632" i="21"/>
  <c r="I632" i="23"/>
  <c r="G630" i="23"/>
  <c r="G633" i="21"/>
  <c r="AN628" i="1"/>
  <c r="N627" i="19"/>
  <c r="F627" i="23"/>
  <c r="K630" i="21"/>
  <c r="L717" i="28"/>
  <c r="I630" i="23"/>
  <c r="K630" i="22"/>
  <c r="G627" i="21"/>
  <c r="G627" i="22"/>
  <c r="H627" i="23"/>
  <c r="K715" i="28"/>
  <c r="BA629" i="1"/>
  <c r="AO629" i="1"/>
  <c r="L718" i="28"/>
  <c r="K631" i="22"/>
  <c r="I631" i="23"/>
  <c r="K631" i="21"/>
  <c r="L720" i="28"/>
  <c r="E631" i="23"/>
  <c r="B627" i="21"/>
  <c r="M633" i="19"/>
  <c r="O629" i="19"/>
  <c r="I629" i="22"/>
  <c r="G629" i="23"/>
  <c r="J716" i="28"/>
  <c r="I629" i="21"/>
  <c r="M630" i="19"/>
  <c r="G717" i="28"/>
  <c r="G630" i="22"/>
  <c r="E630" i="23"/>
  <c r="G630" i="21"/>
  <c r="J626" i="19"/>
  <c r="J712" i="28" s="1"/>
  <c r="AV626" i="1"/>
  <c r="D631" i="23"/>
  <c r="F631" i="21"/>
  <c r="F631" i="22"/>
  <c r="F718" i="28"/>
  <c r="AE626" i="1"/>
  <c r="G631" i="22"/>
  <c r="H719" i="28"/>
  <c r="F632" i="23"/>
  <c r="N632" i="19"/>
  <c r="H632" i="21"/>
  <c r="H632" i="22"/>
  <c r="D628" i="21"/>
  <c r="D628" i="22"/>
  <c r="D629" i="21"/>
  <c r="B628" i="23"/>
  <c r="C628" i="23"/>
  <c r="D715" i="28"/>
  <c r="N715" i="28" s="1"/>
  <c r="J632" i="22"/>
  <c r="K719" i="28"/>
  <c r="H632" i="23"/>
  <c r="J632" i="21"/>
  <c r="G631" i="21"/>
  <c r="F631" i="23"/>
  <c r="M628" i="19"/>
  <c r="G715" i="28"/>
  <c r="E628" i="23"/>
  <c r="G628" i="21"/>
  <c r="G628" i="22"/>
  <c r="G718" i="28"/>
  <c r="C627" i="22"/>
  <c r="D628" i="23"/>
  <c r="L626" i="19"/>
  <c r="K626" i="21" s="1"/>
  <c r="AX626" i="1"/>
  <c r="AL626" i="1"/>
  <c r="D626" i="19"/>
  <c r="E626" i="23" s="1"/>
  <c r="AF626" i="1"/>
  <c r="AR626" i="1"/>
  <c r="AS626" i="1"/>
  <c r="BA627" i="1"/>
  <c r="K629" i="21"/>
  <c r="K628" i="22"/>
  <c r="K628" i="21"/>
  <c r="L715" i="28"/>
  <c r="I628" i="23"/>
  <c r="K633" i="21"/>
  <c r="K629" i="22"/>
  <c r="B629" i="21"/>
  <c r="B629" i="22"/>
  <c r="B716" i="28"/>
  <c r="B629" i="23"/>
  <c r="G720" i="28"/>
  <c r="N628" i="19"/>
  <c r="H715" i="28"/>
  <c r="F628" i="23"/>
  <c r="H628" i="22"/>
  <c r="H628" i="21"/>
  <c r="H630" i="21"/>
  <c r="H717" i="28"/>
  <c r="F630" i="23"/>
  <c r="H630" i="22"/>
  <c r="N630" i="19"/>
  <c r="H716" i="28"/>
  <c r="C627" i="21"/>
  <c r="L716" i="28"/>
  <c r="H720" i="28"/>
  <c r="AO632" i="1"/>
  <c r="BA632" i="1"/>
  <c r="AO630" i="1"/>
  <c r="BA630" i="1"/>
  <c r="BA628" i="1"/>
  <c r="AO628" i="1"/>
  <c r="BA631" i="1"/>
  <c r="AN632" i="1"/>
  <c r="G625" i="22"/>
  <c r="BF619" i="1"/>
  <c r="AJ620" i="1"/>
  <c r="AG625" i="1"/>
  <c r="BB625" i="1"/>
  <c r="AC625" i="1"/>
  <c r="AI624" i="1"/>
  <c r="AA620" i="1"/>
  <c r="AZ620" i="1"/>
  <c r="Z619" i="1"/>
  <c r="BG625" i="1"/>
  <c r="BI625" i="1"/>
  <c r="AA624" i="1"/>
  <c r="AH624" i="1"/>
  <c r="AB622" i="1"/>
  <c r="AV625" i="1"/>
  <c r="AZ624" i="1"/>
  <c r="AQ625" i="1"/>
  <c r="AE625" i="1"/>
  <c r="Q622" i="1"/>
  <c r="R622" i="1" s="1"/>
  <c r="AA625" i="1"/>
  <c r="AK622" i="1"/>
  <c r="F621" i="19"/>
  <c r="BE625" i="1"/>
  <c r="AZ625" i="1"/>
  <c r="BG619" i="1"/>
  <c r="AI625" i="1"/>
  <c r="AS621" i="1"/>
  <c r="AS625" i="1"/>
  <c r="BC622" i="1"/>
  <c r="AJ621" i="1"/>
  <c r="AV622" i="1"/>
  <c r="AW621" i="1"/>
  <c r="AU620" i="1"/>
  <c r="AK625" i="1"/>
  <c r="BH623" i="1"/>
  <c r="AL622" i="1"/>
  <c r="AQ621" i="1"/>
  <c r="BB620" i="1"/>
  <c r="BH620" i="1"/>
  <c r="AJ625" i="1"/>
  <c r="BI624" i="1"/>
  <c r="AU624" i="1"/>
  <c r="AH623" i="1"/>
  <c r="AT622" i="1"/>
  <c r="AK621" i="1"/>
  <c r="AS620" i="1"/>
  <c r="BB622" i="1"/>
  <c r="BG621" i="1"/>
  <c r="BJ620" i="1"/>
  <c r="BG623" i="1"/>
  <c r="AW624" i="1"/>
  <c r="AF622" i="1"/>
  <c r="AO622" i="1" s="1"/>
  <c r="AK620" i="1"/>
  <c r="AZ619" i="1"/>
  <c r="BH625" i="1"/>
  <c r="AF624" i="1"/>
  <c r="AO624" i="1" s="1"/>
  <c r="BH624" i="1"/>
  <c r="BE623" i="1"/>
  <c r="AE623" i="1"/>
  <c r="AC622" i="1"/>
  <c r="AU622" i="1"/>
  <c r="BE621" i="1"/>
  <c r="AF620" i="1"/>
  <c r="AO620" i="1" s="1"/>
  <c r="AG620" i="1"/>
  <c r="B624" i="19"/>
  <c r="B624" i="21" s="1"/>
  <c r="AR625" i="1"/>
  <c r="AV623" i="1"/>
  <c r="R624" i="1"/>
  <c r="BG622" i="1"/>
  <c r="BH622" i="1"/>
  <c r="R620" i="1"/>
  <c r="BF625" i="1"/>
  <c r="Z624" i="1"/>
  <c r="AQ623" i="1"/>
  <c r="BE622" i="1"/>
  <c r="AA622" i="1"/>
  <c r="AR621" i="1"/>
  <c r="Z620" i="1"/>
  <c r="K622" i="19"/>
  <c r="J622" i="22" s="1"/>
  <c r="AL623" i="1"/>
  <c r="AG622" i="1"/>
  <c r="AB625" i="1"/>
  <c r="BG624" i="1"/>
  <c r="AX620" i="1"/>
  <c r="K626" i="19"/>
  <c r="AW625" i="1"/>
  <c r="BB624" i="1"/>
  <c r="Q623" i="1"/>
  <c r="R623" i="1" s="1"/>
  <c r="AG624" i="1"/>
  <c r="AX622" i="1"/>
  <c r="BB621" i="1"/>
  <c r="AW620" i="1"/>
  <c r="C625" i="22"/>
  <c r="C625" i="21"/>
  <c r="C711" i="28"/>
  <c r="D624" i="23"/>
  <c r="F624" i="21"/>
  <c r="F710" i="28"/>
  <c r="F624" i="22"/>
  <c r="L709" i="28"/>
  <c r="I623" i="23"/>
  <c r="K623" i="22"/>
  <c r="K623" i="21"/>
  <c r="K707" i="28"/>
  <c r="J621" i="21"/>
  <c r="J621" i="22"/>
  <c r="G626" i="21"/>
  <c r="G712" i="28"/>
  <c r="G626" i="22"/>
  <c r="O625" i="19"/>
  <c r="I625" i="21"/>
  <c r="J711" i="28"/>
  <c r="I625" i="22"/>
  <c r="C709" i="28"/>
  <c r="C623" i="22"/>
  <c r="C623" i="21"/>
  <c r="O621" i="19"/>
  <c r="B707" i="28"/>
  <c r="B621" i="21"/>
  <c r="B621" i="22"/>
  <c r="C712" i="28"/>
  <c r="D624" i="21"/>
  <c r="C624" i="23"/>
  <c r="D710" i="28"/>
  <c r="D624" i="22"/>
  <c r="G623" i="23"/>
  <c r="B623" i="22"/>
  <c r="B623" i="21"/>
  <c r="B709" i="28"/>
  <c r="C624" i="21"/>
  <c r="C710" i="28"/>
  <c r="C624" i="22"/>
  <c r="K622" i="21"/>
  <c r="L708" i="28"/>
  <c r="K622" i="22"/>
  <c r="B623" i="23"/>
  <c r="C623" i="23"/>
  <c r="C707" i="28"/>
  <c r="C621" i="21"/>
  <c r="C621" i="22"/>
  <c r="B708" i="28"/>
  <c r="B622" i="21"/>
  <c r="B622" i="22"/>
  <c r="B712" i="28"/>
  <c r="B626" i="21"/>
  <c r="B626" i="22"/>
  <c r="F624" i="23"/>
  <c r="E624" i="23"/>
  <c r="L707" i="28"/>
  <c r="K621" i="21"/>
  <c r="K621" i="22"/>
  <c r="C622" i="21"/>
  <c r="AH625" i="1"/>
  <c r="AS624" i="1"/>
  <c r="AT623" i="1"/>
  <c r="AB623" i="1"/>
  <c r="BF622" i="1"/>
  <c r="AS622" i="1"/>
  <c r="AE622" i="1"/>
  <c r="BI621" i="1"/>
  <c r="AV621" i="1"/>
  <c r="AE621" i="1"/>
  <c r="AI621" i="1"/>
  <c r="BI620" i="1"/>
  <c r="AC619" i="1"/>
  <c r="E626" i="19"/>
  <c r="L624" i="19"/>
  <c r="K625" i="22" s="1"/>
  <c r="H623" i="19"/>
  <c r="H624" i="21" s="1"/>
  <c r="E622" i="19"/>
  <c r="M622" i="19" s="1"/>
  <c r="H621" i="19"/>
  <c r="G625" i="21"/>
  <c r="I624" i="21"/>
  <c r="C626" i="22"/>
  <c r="C622" i="22"/>
  <c r="G624" i="23"/>
  <c r="AI393" i="38"/>
  <c r="BJ624" i="1"/>
  <c r="AK624" i="1"/>
  <c r="Z623" i="1"/>
  <c r="AR622" i="1"/>
  <c r="BH621" i="1"/>
  <c r="AU621" i="1"/>
  <c r="AC621" i="1"/>
  <c r="BG620" i="1"/>
  <c r="AI620" i="1"/>
  <c r="BH619" i="1"/>
  <c r="AB619" i="1"/>
  <c r="H625" i="19"/>
  <c r="K624" i="19"/>
  <c r="J625" i="22" s="1"/>
  <c r="G623" i="19"/>
  <c r="G710" i="28" s="1"/>
  <c r="D622" i="19"/>
  <c r="D623" i="21" s="1"/>
  <c r="G621" i="19"/>
  <c r="M621" i="19" s="1"/>
  <c r="J620" i="19"/>
  <c r="J707" i="28" s="1"/>
  <c r="AU625" i="1"/>
  <c r="BF623" i="1"/>
  <c r="BF621" i="1"/>
  <c r="Q619" i="1"/>
  <c r="R619" i="1" s="1"/>
  <c r="F625" i="19"/>
  <c r="E623" i="19"/>
  <c r="J622" i="19"/>
  <c r="D623" i="23"/>
  <c r="AH620" i="1"/>
  <c r="C626" i="21"/>
  <c r="C708" i="28"/>
  <c r="M625" i="19"/>
  <c r="D621" i="19"/>
  <c r="G621" i="23" s="1"/>
  <c r="AX624" i="1"/>
  <c r="AZ623" i="1"/>
  <c r="AG623" i="1"/>
  <c r="AJ624" i="1"/>
  <c r="AW622" i="1"/>
  <c r="AJ622" i="1"/>
  <c r="BD621" i="1"/>
  <c r="H626" i="19"/>
  <c r="H714" i="28" s="1"/>
  <c r="D625" i="19"/>
  <c r="H625" i="23" s="1"/>
  <c r="K623" i="19"/>
  <c r="H622" i="19"/>
  <c r="F620" i="19"/>
  <c r="G711" i="28"/>
  <c r="J710" i="28"/>
  <c r="AX623" i="1"/>
  <c r="AF623" i="1"/>
  <c r="AO623" i="1" s="1"/>
  <c r="AZ621" i="1"/>
  <c r="AH621" i="1"/>
  <c r="AL621" i="1"/>
  <c r="E620" i="19"/>
  <c r="E621" i="21" s="1"/>
  <c r="I624" i="22"/>
  <c r="BD625" i="1"/>
  <c r="AL625" i="1"/>
  <c r="BJ622" i="1"/>
  <c r="AQ622" i="1"/>
  <c r="AG621" i="1"/>
  <c r="F626" i="19"/>
  <c r="E624" i="19"/>
  <c r="N624" i="19" s="1"/>
  <c r="F622" i="19"/>
  <c r="F623" i="21" s="1"/>
  <c r="D620" i="19"/>
  <c r="I620" i="23" s="1"/>
  <c r="I713" i="28"/>
  <c r="BE619" i="1"/>
  <c r="Q625" i="1"/>
  <c r="R625" i="1" s="1"/>
  <c r="BF624" i="1"/>
  <c r="AE624" i="1"/>
  <c r="BD623" i="1"/>
  <c r="AU623" i="1"/>
  <c r="AK623" i="1"/>
  <c r="AI622" i="1"/>
  <c r="Z622" i="1"/>
  <c r="Q621" i="1"/>
  <c r="R621" i="1" s="1"/>
  <c r="BF620" i="1"/>
  <c r="AE620" i="1"/>
  <c r="BD619" i="1"/>
  <c r="AX625" i="1"/>
  <c r="AF625" i="1"/>
  <c r="BE624" i="1"/>
  <c r="AV624" i="1"/>
  <c r="AL624" i="1"/>
  <c r="AC624" i="1"/>
  <c r="BC623" i="1"/>
  <c r="AJ623" i="1"/>
  <c r="AA623" i="1"/>
  <c r="BI622" i="1"/>
  <c r="AH622" i="1"/>
  <c r="AX621" i="1"/>
  <c r="AF621" i="1"/>
  <c r="BE620" i="1"/>
  <c r="AV620" i="1"/>
  <c r="AL620" i="1"/>
  <c r="AC620" i="1"/>
  <c r="BC619" i="1"/>
  <c r="AA619" i="1"/>
  <c r="BD624" i="1"/>
  <c r="BJ623" i="1"/>
  <c r="AS623" i="1"/>
  <c r="AI623" i="1"/>
  <c r="AZ622" i="1"/>
  <c r="BB619" i="1"/>
  <c r="AB624" i="1"/>
  <c r="BB623" i="1"/>
  <c r="BD620" i="1"/>
  <c r="AB620" i="1"/>
  <c r="BJ619" i="1"/>
  <c r="BC624" i="1"/>
  <c r="AT624" i="1"/>
  <c r="BI623" i="1"/>
  <c r="AR623" i="1"/>
  <c r="BC620" i="1"/>
  <c r="AT620" i="1"/>
  <c r="BI619" i="1"/>
  <c r="BC625" i="1"/>
  <c r="AT625" i="1"/>
  <c r="AR624" i="1"/>
  <c r="BC621" i="1"/>
  <c r="AT621" i="1"/>
  <c r="AR620" i="1"/>
  <c r="BJ625" i="1"/>
  <c r="AQ624" i="1"/>
  <c r="AW623" i="1"/>
  <c r="BD622" i="1"/>
  <c r="BJ621" i="1"/>
  <c r="AQ620" i="1"/>
  <c r="AH371" i="38"/>
  <c r="AH378" i="38"/>
  <c r="AH386" i="38"/>
  <c r="AH342" i="38"/>
  <c r="AH374" i="38"/>
  <c r="AH385" i="38"/>
  <c r="AH384" i="38"/>
  <c r="AH380" i="38"/>
  <c r="AH382" i="38"/>
  <c r="B612" i="1"/>
  <c r="C612" i="1"/>
  <c r="C613" i="19" s="1"/>
  <c r="E612" i="1"/>
  <c r="D613" i="19" s="1"/>
  <c r="G612" i="1"/>
  <c r="H612" i="1"/>
  <c r="AB612" i="1" s="1"/>
  <c r="I612" i="1"/>
  <c r="G613" i="19" s="1"/>
  <c r="J612" i="1"/>
  <c r="H613" i="19" s="1"/>
  <c r="K612" i="1"/>
  <c r="I613" i="19" s="1"/>
  <c r="I698" i="28" s="1"/>
  <c r="M612" i="1"/>
  <c r="N612" i="1"/>
  <c r="O612" i="1"/>
  <c r="AC612" i="1" s="1"/>
  <c r="B613" i="1"/>
  <c r="C613" i="1"/>
  <c r="C614" i="19" s="1"/>
  <c r="E613" i="1"/>
  <c r="G613" i="1"/>
  <c r="E614" i="19" s="1"/>
  <c r="H613" i="1"/>
  <c r="I613" i="1"/>
  <c r="G614" i="19" s="1"/>
  <c r="J613" i="1"/>
  <c r="K613" i="1"/>
  <c r="I614" i="19" s="1"/>
  <c r="I699" i="28" s="1"/>
  <c r="M613" i="1"/>
  <c r="J614" i="19" s="1"/>
  <c r="N613" i="1"/>
  <c r="Z613" i="1" s="1"/>
  <c r="O613" i="1"/>
  <c r="B614" i="1"/>
  <c r="C614" i="1"/>
  <c r="C615" i="19" s="1"/>
  <c r="E614" i="1"/>
  <c r="G614" i="1"/>
  <c r="E615" i="19" s="1"/>
  <c r="H614" i="1"/>
  <c r="F615" i="19" s="1"/>
  <c r="I614" i="1"/>
  <c r="G615" i="19" s="1"/>
  <c r="J614" i="1"/>
  <c r="H615" i="19" s="1"/>
  <c r="K614" i="1"/>
  <c r="I615" i="19" s="1"/>
  <c r="I700" i="28" s="1"/>
  <c r="M614" i="1"/>
  <c r="N614" i="1"/>
  <c r="O614" i="1"/>
  <c r="AC614" i="1" s="1"/>
  <c r="B615" i="1"/>
  <c r="B616" i="19" s="1"/>
  <c r="C615" i="1"/>
  <c r="C616" i="19" s="1"/>
  <c r="E615" i="1"/>
  <c r="G615" i="1"/>
  <c r="H615" i="1"/>
  <c r="I615" i="1"/>
  <c r="J615" i="1"/>
  <c r="H616" i="19" s="1"/>
  <c r="K615" i="1"/>
  <c r="I616" i="19" s="1"/>
  <c r="I701" i="28" s="1"/>
  <c r="M615" i="1"/>
  <c r="J616" i="19" s="1"/>
  <c r="N615" i="1"/>
  <c r="Z615" i="1" s="1"/>
  <c r="O615" i="1"/>
  <c r="AC615" i="1" s="1"/>
  <c r="B616" i="1"/>
  <c r="B617" i="19" s="1"/>
  <c r="C616" i="1"/>
  <c r="C617" i="19" s="1"/>
  <c r="E616" i="1"/>
  <c r="D617" i="19" s="1"/>
  <c r="G616" i="1"/>
  <c r="H616" i="1"/>
  <c r="F617" i="19" s="1"/>
  <c r="I616" i="1"/>
  <c r="J616" i="1"/>
  <c r="H617" i="19" s="1"/>
  <c r="K616" i="1"/>
  <c r="I617" i="19" s="1"/>
  <c r="I702" i="28" s="1"/>
  <c r="M616" i="1"/>
  <c r="AA616" i="1" s="1"/>
  <c r="N616" i="1"/>
  <c r="O616" i="1"/>
  <c r="L617" i="19" s="1"/>
  <c r="B617" i="1"/>
  <c r="C617" i="1"/>
  <c r="C618" i="19" s="1"/>
  <c r="E617" i="1"/>
  <c r="G617" i="1"/>
  <c r="E618" i="19" s="1"/>
  <c r="H617" i="1"/>
  <c r="I617" i="1"/>
  <c r="G618" i="19" s="1"/>
  <c r="J617" i="1"/>
  <c r="K617" i="1"/>
  <c r="I618" i="19" s="1"/>
  <c r="I703" i="28" s="1"/>
  <c r="M617" i="1"/>
  <c r="N617" i="1"/>
  <c r="Z617" i="1" s="1"/>
  <c r="O617" i="1"/>
  <c r="AC617" i="1" s="1"/>
  <c r="B618" i="1"/>
  <c r="B619" i="19" s="1"/>
  <c r="B706" i="28" s="1"/>
  <c r="C618" i="1"/>
  <c r="C619" i="19" s="1"/>
  <c r="C620" i="21" s="1"/>
  <c r="E618" i="1"/>
  <c r="D619" i="19" s="1"/>
  <c r="G618" i="1"/>
  <c r="AG619" i="1" s="1"/>
  <c r="H618" i="1"/>
  <c r="F619" i="19" s="1"/>
  <c r="I618" i="1"/>
  <c r="J618" i="1"/>
  <c r="K618" i="1"/>
  <c r="I619" i="19" s="1"/>
  <c r="I704" i="28" s="1"/>
  <c r="M618" i="1"/>
  <c r="AA618" i="1" s="1"/>
  <c r="N618" i="1"/>
  <c r="O618" i="1"/>
  <c r="AF383" i="38"/>
  <c r="AF384" i="38"/>
  <c r="AF385" i="38"/>
  <c r="AF386" i="38"/>
  <c r="AF387" i="38"/>
  <c r="AF388" i="38"/>
  <c r="AI388" i="38" s="1"/>
  <c r="AF389" i="38"/>
  <c r="AI389" i="38" s="1"/>
  <c r="B605" i="1"/>
  <c r="B606" i="19" s="1"/>
  <c r="C605" i="1"/>
  <c r="C606" i="19" s="1"/>
  <c r="E605" i="1"/>
  <c r="G605" i="1"/>
  <c r="H605" i="1"/>
  <c r="I605" i="1"/>
  <c r="G606" i="19" s="1"/>
  <c r="G1064" i="19" s="1"/>
  <c r="J605" i="1"/>
  <c r="K605" i="1"/>
  <c r="I606" i="19" s="1"/>
  <c r="I690" i="28" s="1"/>
  <c r="M605" i="1"/>
  <c r="J606" i="19" s="1"/>
  <c r="J1064" i="19" s="1"/>
  <c r="N605" i="1"/>
  <c r="Z605" i="1" s="1"/>
  <c r="O605" i="1"/>
  <c r="AC605" i="1" s="1"/>
  <c r="B606" i="1"/>
  <c r="B607" i="19" s="1"/>
  <c r="C606" i="1"/>
  <c r="C607" i="19" s="1"/>
  <c r="E606" i="1"/>
  <c r="D607" i="19" s="1"/>
  <c r="G606" i="1"/>
  <c r="H606" i="1"/>
  <c r="Q606" i="1" s="1"/>
  <c r="I606" i="1"/>
  <c r="G607" i="19" s="1"/>
  <c r="G1065" i="19" s="1"/>
  <c r="J606" i="1"/>
  <c r="K606" i="1"/>
  <c r="I607" i="19" s="1"/>
  <c r="I691" i="28" s="1"/>
  <c r="M606" i="1"/>
  <c r="AA606" i="1" s="1"/>
  <c r="N606" i="1"/>
  <c r="O606" i="1"/>
  <c r="B607" i="1"/>
  <c r="C607" i="1"/>
  <c r="C608" i="19" s="1"/>
  <c r="E607" i="1"/>
  <c r="G607" i="1"/>
  <c r="E608" i="19" s="1"/>
  <c r="E1066" i="19" s="1"/>
  <c r="H607" i="1"/>
  <c r="Q607" i="1" s="1"/>
  <c r="I607" i="1"/>
  <c r="J607" i="1"/>
  <c r="K607" i="1"/>
  <c r="I608" i="19" s="1"/>
  <c r="I692" i="28" s="1"/>
  <c r="M607" i="1"/>
  <c r="N607" i="1"/>
  <c r="K608" i="19" s="1"/>
  <c r="O607" i="1"/>
  <c r="AC607" i="1" s="1"/>
  <c r="B608" i="1"/>
  <c r="C608" i="1"/>
  <c r="C609" i="19" s="1"/>
  <c r="E608" i="1"/>
  <c r="G608" i="1"/>
  <c r="H608" i="1"/>
  <c r="AB608" i="1" s="1"/>
  <c r="I608" i="1"/>
  <c r="G609" i="19" s="1"/>
  <c r="G1067" i="19" s="1"/>
  <c r="J608" i="1"/>
  <c r="H609" i="19" s="1"/>
  <c r="H1067" i="19" s="1"/>
  <c r="K608" i="1"/>
  <c r="I609" i="19" s="1"/>
  <c r="I693" i="28" s="1"/>
  <c r="M608" i="1"/>
  <c r="AA608" i="1" s="1"/>
  <c r="N608" i="1"/>
  <c r="Z608" i="1" s="1"/>
  <c r="O608" i="1"/>
  <c r="AC608" i="1" s="1"/>
  <c r="B609" i="1"/>
  <c r="C609" i="1"/>
  <c r="C610" i="19" s="1"/>
  <c r="E609" i="1"/>
  <c r="G609" i="1"/>
  <c r="E610" i="19" s="1"/>
  <c r="E1068" i="19" s="1"/>
  <c r="H609" i="1"/>
  <c r="F610" i="19" s="1"/>
  <c r="F1068" i="19" s="1"/>
  <c r="I609" i="1"/>
  <c r="G610" i="19" s="1"/>
  <c r="G1068" i="19" s="1"/>
  <c r="J609" i="1"/>
  <c r="K609" i="1"/>
  <c r="I610" i="19" s="1"/>
  <c r="I694" i="28" s="1"/>
  <c r="M609" i="1"/>
  <c r="N609" i="1"/>
  <c r="Z609" i="1" s="1"/>
  <c r="O609" i="1"/>
  <c r="AC609" i="1" s="1"/>
  <c r="B610" i="1"/>
  <c r="B611" i="19" s="1"/>
  <c r="C610" i="1"/>
  <c r="C611" i="19" s="1"/>
  <c r="E610" i="1"/>
  <c r="G610" i="1"/>
  <c r="H610" i="1"/>
  <c r="F611" i="19" s="1"/>
  <c r="F1069" i="19" s="1"/>
  <c r="I610" i="1"/>
  <c r="G611" i="19" s="1"/>
  <c r="G1069" i="19" s="1"/>
  <c r="J610" i="1"/>
  <c r="K610" i="1"/>
  <c r="I611" i="19" s="1"/>
  <c r="I695" i="28" s="1"/>
  <c r="M610" i="1"/>
  <c r="AA610" i="1" s="1"/>
  <c r="N610" i="1"/>
  <c r="Z610" i="1" s="1"/>
  <c r="O610" i="1"/>
  <c r="B611" i="1"/>
  <c r="B612" i="19" s="1"/>
  <c r="C611" i="1"/>
  <c r="C612" i="19" s="1"/>
  <c r="E611" i="1"/>
  <c r="G611" i="1"/>
  <c r="E612" i="19" s="1"/>
  <c r="E1070" i="19" s="1"/>
  <c r="H611" i="1"/>
  <c r="F612" i="19" s="1"/>
  <c r="F1070" i="19" s="1"/>
  <c r="I611" i="1"/>
  <c r="J611" i="1"/>
  <c r="K611" i="1"/>
  <c r="I612" i="19" s="1"/>
  <c r="I696" i="28" s="1"/>
  <c r="M611" i="1"/>
  <c r="AA611" i="1" s="1"/>
  <c r="N611" i="1"/>
  <c r="O611" i="1"/>
  <c r="AC611" i="1" s="1"/>
  <c r="AH377" i="38"/>
  <c r="AH314" i="38"/>
  <c r="AH326" i="38"/>
  <c r="AH331" i="38"/>
  <c r="AH368" i="38"/>
  <c r="AH322" i="38"/>
  <c r="AF376" i="38"/>
  <c r="AF377" i="38"/>
  <c r="AF378" i="38"/>
  <c r="AF379" i="38"/>
  <c r="AI379" i="38" s="1"/>
  <c r="AF380" i="38"/>
  <c r="AF381" i="38"/>
  <c r="AI381" i="38" s="1"/>
  <c r="AF382" i="38"/>
  <c r="AH373" i="38"/>
  <c r="AH335" i="38"/>
  <c r="AH336" i="38"/>
  <c r="AH337" i="38"/>
  <c r="AH372" i="38"/>
  <c r="AH343" i="38"/>
  <c r="AH349" i="38"/>
  <c r="AH321" i="38"/>
  <c r="AH351" i="38"/>
  <c r="AH370" i="38"/>
  <c r="AH369" i="38"/>
  <c r="AH323" i="38"/>
  <c r="AH325" i="38"/>
  <c r="AH363" i="38"/>
  <c r="AH367" i="38"/>
  <c r="B598" i="1"/>
  <c r="B599" i="19" s="1"/>
  <c r="C598" i="1"/>
  <c r="C599" i="19" s="1"/>
  <c r="E598" i="1"/>
  <c r="G598" i="1"/>
  <c r="E599" i="19" s="1"/>
  <c r="E1057" i="19" s="1"/>
  <c r="H598" i="1"/>
  <c r="F599" i="19" s="1"/>
  <c r="F1057" i="19" s="1"/>
  <c r="I598" i="1"/>
  <c r="G599" i="19" s="1"/>
  <c r="G1057" i="19" s="1"/>
  <c r="J598" i="1"/>
  <c r="K598" i="1"/>
  <c r="I599" i="19" s="1"/>
  <c r="I682" i="28" s="1"/>
  <c r="M598" i="1"/>
  <c r="N598" i="1"/>
  <c r="Z598" i="1" s="1"/>
  <c r="O598" i="1"/>
  <c r="AC598" i="1" s="1"/>
  <c r="B599" i="1"/>
  <c r="C599" i="1"/>
  <c r="C600" i="19" s="1"/>
  <c r="E599" i="1"/>
  <c r="G599" i="1"/>
  <c r="E600" i="19" s="1"/>
  <c r="E1058" i="19" s="1"/>
  <c r="H599" i="1"/>
  <c r="I599" i="1"/>
  <c r="J599" i="1"/>
  <c r="H600" i="19" s="1"/>
  <c r="H1058" i="19" s="1"/>
  <c r="K599" i="1"/>
  <c r="I600" i="19" s="1"/>
  <c r="I683" i="28" s="1"/>
  <c r="M599" i="1"/>
  <c r="AA599" i="1" s="1"/>
  <c r="N599" i="1"/>
  <c r="Z599" i="1" s="1"/>
  <c r="O599" i="1"/>
  <c r="L600" i="19" s="1"/>
  <c r="B600" i="1"/>
  <c r="C600" i="1"/>
  <c r="C601" i="19" s="1"/>
  <c r="E600" i="1"/>
  <c r="D601" i="19" s="1"/>
  <c r="G600" i="1"/>
  <c r="H600" i="1"/>
  <c r="I600" i="1"/>
  <c r="G601" i="19" s="1"/>
  <c r="G1059" i="19" s="1"/>
  <c r="J600" i="1"/>
  <c r="H601" i="19" s="1"/>
  <c r="H1059" i="19" s="1"/>
  <c r="K600" i="1"/>
  <c r="I601" i="19" s="1"/>
  <c r="I684" i="28" s="1"/>
  <c r="M600" i="1"/>
  <c r="J601" i="19" s="1"/>
  <c r="J1059" i="19" s="1"/>
  <c r="N600" i="1"/>
  <c r="K601" i="19" s="1"/>
  <c r="O600" i="1"/>
  <c r="AC600" i="1" s="1"/>
  <c r="B601" i="1"/>
  <c r="C601" i="1"/>
  <c r="C602" i="19" s="1"/>
  <c r="E601" i="1"/>
  <c r="D602" i="19" s="1"/>
  <c r="G601" i="1"/>
  <c r="E602" i="19" s="1"/>
  <c r="E1060" i="19" s="1"/>
  <c r="H601" i="1"/>
  <c r="I601" i="1"/>
  <c r="J601" i="1"/>
  <c r="K601" i="1"/>
  <c r="I602" i="19" s="1"/>
  <c r="I685" i="28" s="1"/>
  <c r="M601" i="1"/>
  <c r="AA601" i="1" s="1"/>
  <c r="N601" i="1"/>
  <c r="O601" i="1"/>
  <c r="L602" i="19" s="1"/>
  <c r="B602" i="1"/>
  <c r="C602" i="1"/>
  <c r="C603" i="19" s="1"/>
  <c r="E602" i="1"/>
  <c r="G602" i="1"/>
  <c r="H602" i="1"/>
  <c r="Q602" i="1" s="1"/>
  <c r="I602" i="1"/>
  <c r="G603" i="19" s="1"/>
  <c r="G1061" i="19" s="1"/>
  <c r="J602" i="1"/>
  <c r="K602" i="1"/>
  <c r="I603" i="19" s="1"/>
  <c r="I686" i="28" s="1"/>
  <c r="M602" i="1"/>
  <c r="AA602" i="1" s="1"/>
  <c r="N602" i="1"/>
  <c r="Z602" i="1" s="1"/>
  <c r="O602" i="1"/>
  <c r="AC602" i="1" s="1"/>
  <c r="B603" i="1"/>
  <c r="C603" i="1"/>
  <c r="C604" i="19" s="1"/>
  <c r="E603" i="1"/>
  <c r="G603" i="1"/>
  <c r="E604" i="19" s="1"/>
  <c r="E1062" i="19" s="1"/>
  <c r="H603" i="1"/>
  <c r="I603" i="1"/>
  <c r="G604" i="19" s="1"/>
  <c r="G1062" i="19" s="1"/>
  <c r="J603" i="1"/>
  <c r="H604" i="19" s="1"/>
  <c r="H1062" i="19" s="1"/>
  <c r="K603" i="1"/>
  <c r="I604" i="19" s="1"/>
  <c r="I687" i="28" s="1"/>
  <c r="M603" i="1"/>
  <c r="AA603" i="1" s="1"/>
  <c r="N603" i="1"/>
  <c r="Z603" i="1" s="1"/>
  <c r="O603" i="1"/>
  <c r="AC603" i="1" s="1"/>
  <c r="B604" i="1"/>
  <c r="B605" i="19" s="1"/>
  <c r="C604" i="1"/>
  <c r="C605" i="19" s="1"/>
  <c r="E604" i="1"/>
  <c r="G604" i="1"/>
  <c r="H604" i="1"/>
  <c r="I604" i="1"/>
  <c r="G605" i="19" s="1"/>
  <c r="G1063" i="19" s="1"/>
  <c r="J604" i="1"/>
  <c r="H605" i="19" s="1"/>
  <c r="H1063" i="19" s="1"/>
  <c r="K604" i="1"/>
  <c r="I605" i="19" s="1"/>
  <c r="I688" i="28" s="1"/>
  <c r="M604" i="1"/>
  <c r="J605" i="19" s="1"/>
  <c r="J1063" i="19" s="1"/>
  <c r="N604" i="1"/>
  <c r="K605" i="19" s="1"/>
  <c r="O604" i="1"/>
  <c r="AC604" i="1" s="1"/>
  <c r="AF369" i="38"/>
  <c r="AF370" i="38"/>
  <c r="AF371" i="38"/>
  <c r="AF372" i="38"/>
  <c r="AF373" i="38"/>
  <c r="AF374" i="38"/>
  <c r="AF375" i="38"/>
  <c r="AI382" i="38" l="1"/>
  <c r="AI386" i="38"/>
  <c r="M722" i="28"/>
  <c r="N729" i="28"/>
  <c r="M729" i="28"/>
  <c r="B710" i="28"/>
  <c r="M710" i="28" s="1"/>
  <c r="I626" i="21"/>
  <c r="I626" i="22"/>
  <c r="L712" i="28"/>
  <c r="M720" i="28"/>
  <c r="C626" i="23"/>
  <c r="H721" i="28"/>
  <c r="H626" i="23"/>
  <c r="F621" i="22"/>
  <c r="I626" i="23"/>
  <c r="G626" i="23"/>
  <c r="B626" i="23"/>
  <c r="J626" i="22"/>
  <c r="B721" i="28"/>
  <c r="G721" i="28"/>
  <c r="J627" i="22"/>
  <c r="F627" i="22"/>
  <c r="F714" i="28"/>
  <c r="F721" i="28" s="1"/>
  <c r="F627" i="21"/>
  <c r="M718" i="28"/>
  <c r="N718" i="28"/>
  <c r="M715" i="28"/>
  <c r="J627" i="21"/>
  <c r="I627" i="21"/>
  <c r="J714" i="28"/>
  <c r="J721" i="28" s="1"/>
  <c r="I627" i="22"/>
  <c r="H627" i="22"/>
  <c r="N717" i="28"/>
  <c r="M717" i="28"/>
  <c r="K627" i="21"/>
  <c r="L714" i="28"/>
  <c r="L721" i="28" s="1"/>
  <c r="K627" i="22"/>
  <c r="K714" i="28"/>
  <c r="K721" i="28" s="1"/>
  <c r="H627" i="21"/>
  <c r="AO626" i="1"/>
  <c r="BA626" i="1"/>
  <c r="AN626" i="1"/>
  <c r="M716" i="28"/>
  <c r="M626" i="19"/>
  <c r="E627" i="22"/>
  <c r="E714" i="28"/>
  <c r="E721" i="28" s="1"/>
  <c r="E627" i="21"/>
  <c r="K626" i="22"/>
  <c r="D627" i="21"/>
  <c r="D714" i="28"/>
  <c r="D627" i="22"/>
  <c r="N719" i="28"/>
  <c r="M719" i="28"/>
  <c r="BG613" i="1"/>
  <c r="N710" i="28"/>
  <c r="K712" i="28"/>
  <c r="G624" i="22"/>
  <c r="K711" i="28"/>
  <c r="B625" i="21"/>
  <c r="BA623" i="1"/>
  <c r="AR619" i="1"/>
  <c r="AS619" i="1"/>
  <c r="J622" i="21"/>
  <c r="AQ619" i="1"/>
  <c r="I621" i="21"/>
  <c r="AN620" i="1"/>
  <c r="AN624" i="1"/>
  <c r="K708" i="28"/>
  <c r="F709" i="28"/>
  <c r="J626" i="21"/>
  <c r="G708" i="28"/>
  <c r="AF619" i="1"/>
  <c r="AO619" i="1" s="1"/>
  <c r="E707" i="28"/>
  <c r="I621" i="22"/>
  <c r="E620" i="23"/>
  <c r="B620" i="22"/>
  <c r="C620" i="22"/>
  <c r="AT619" i="1"/>
  <c r="M620" i="19"/>
  <c r="F623" i="22"/>
  <c r="B620" i="21"/>
  <c r="E621" i="22"/>
  <c r="B624" i="23"/>
  <c r="N620" i="19"/>
  <c r="AJ619" i="1"/>
  <c r="D623" i="22"/>
  <c r="H624" i="22"/>
  <c r="B624" i="22"/>
  <c r="H710" i="28"/>
  <c r="B711" i="28"/>
  <c r="E622" i="23"/>
  <c r="B625" i="22"/>
  <c r="G622" i="21"/>
  <c r="AW619" i="1"/>
  <c r="AK619" i="1"/>
  <c r="B620" i="23"/>
  <c r="D620" i="21"/>
  <c r="C620" i="23"/>
  <c r="D620" i="22"/>
  <c r="D706" i="28"/>
  <c r="F706" i="28"/>
  <c r="D620" i="23"/>
  <c r="F620" i="21"/>
  <c r="F620" i="22"/>
  <c r="M623" i="19"/>
  <c r="G623" i="21"/>
  <c r="E623" i="23"/>
  <c r="G623" i="22"/>
  <c r="G709" i="28"/>
  <c r="E626" i="22"/>
  <c r="E712" i="28"/>
  <c r="E626" i="21"/>
  <c r="BA622" i="1"/>
  <c r="AN622" i="1"/>
  <c r="G624" i="21"/>
  <c r="I625" i="23"/>
  <c r="H620" i="23"/>
  <c r="AV619" i="1"/>
  <c r="F708" i="28"/>
  <c r="F622" i="21"/>
  <c r="F622" i="22"/>
  <c r="D622" i="23"/>
  <c r="H708" i="28"/>
  <c r="H622" i="21"/>
  <c r="H622" i="22"/>
  <c r="F622" i="23"/>
  <c r="N622" i="19"/>
  <c r="AN623" i="1"/>
  <c r="F707" i="28"/>
  <c r="H624" i="23"/>
  <c r="J624" i="21"/>
  <c r="J624" i="22"/>
  <c r="K710" i="28"/>
  <c r="H622" i="23"/>
  <c r="D712" i="28"/>
  <c r="N712" i="28" s="1"/>
  <c r="J625" i="21"/>
  <c r="G625" i="23"/>
  <c r="G622" i="22"/>
  <c r="E624" i="21"/>
  <c r="E710" i="28"/>
  <c r="E624" i="22"/>
  <c r="K709" i="28"/>
  <c r="H623" i="23"/>
  <c r="J623" i="22"/>
  <c r="J623" i="21"/>
  <c r="E625" i="23"/>
  <c r="O622" i="19"/>
  <c r="I622" i="21"/>
  <c r="J708" i="28"/>
  <c r="I622" i="22"/>
  <c r="G622" i="23"/>
  <c r="H625" i="21"/>
  <c r="H625" i="22"/>
  <c r="H711" i="28"/>
  <c r="F625" i="23"/>
  <c r="C706" i="28"/>
  <c r="C713" i="28" s="1"/>
  <c r="E625" i="22"/>
  <c r="D626" i="22"/>
  <c r="F626" i="21"/>
  <c r="F626" i="22"/>
  <c r="F712" i="28"/>
  <c r="D626" i="23"/>
  <c r="E625" i="21"/>
  <c r="H619" i="19"/>
  <c r="F619" i="23" s="1"/>
  <c r="AU619" i="1"/>
  <c r="AI619" i="1"/>
  <c r="B625" i="23"/>
  <c r="C625" i="23"/>
  <c r="D625" i="21"/>
  <c r="D625" i="22"/>
  <c r="D711" i="28"/>
  <c r="E623" i="21"/>
  <c r="E709" i="28"/>
  <c r="E623" i="22"/>
  <c r="I623" i="22"/>
  <c r="F625" i="22"/>
  <c r="F711" i="28"/>
  <c r="D625" i="23"/>
  <c r="F625" i="21"/>
  <c r="E711" i="28"/>
  <c r="AH619" i="1"/>
  <c r="D621" i="23"/>
  <c r="O620" i="19"/>
  <c r="G620" i="23"/>
  <c r="E622" i="22"/>
  <c r="E708" i="28"/>
  <c r="E622" i="21"/>
  <c r="L711" i="28"/>
  <c r="N625" i="19"/>
  <c r="D709" i="28"/>
  <c r="J709" i="28"/>
  <c r="H626" i="21"/>
  <c r="H626" i="22"/>
  <c r="H712" i="28"/>
  <c r="F626" i="23"/>
  <c r="N626" i="19"/>
  <c r="F621" i="21"/>
  <c r="H621" i="21"/>
  <c r="H621" i="22"/>
  <c r="F621" i="23"/>
  <c r="H707" i="28"/>
  <c r="M624" i="19"/>
  <c r="N621" i="19"/>
  <c r="O626" i="19"/>
  <c r="AE619" i="1"/>
  <c r="E621" i="23"/>
  <c r="G621" i="22"/>
  <c r="G707" i="28"/>
  <c r="G621" i="21"/>
  <c r="N623" i="19"/>
  <c r="H623" i="21"/>
  <c r="F623" i="23"/>
  <c r="H623" i="22"/>
  <c r="H709" i="28"/>
  <c r="D626" i="21"/>
  <c r="O623" i="19"/>
  <c r="L619" i="19"/>
  <c r="I619" i="23" s="1"/>
  <c r="AX619" i="1"/>
  <c r="AL619" i="1"/>
  <c r="B621" i="23"/>
  <c r="D707" i="28"/>
  <c r="N707" i="28" s="1"/>
  <c r="C621" i="23"/>
  <c r="D621" i="21"/>
  <c r="D621" i="22"/>
  <c r="D622" i="22"/>
  <c r="B622" i="23"/>
  <c r="C622" i="23"/>
  <c r="D708" i="28"/>
  <c r="D622" i="21"/>
  <c r="I624" i="23"/>
  <c r="K624" i="21"/>
  <c r="K624" i="22"/>
  <c r="L710" i="28"/>
  <c r="O624" i="19"/>
  <c r="I621" i="23"/>
  <c r="K625" i="21"/>
  <c r="I622" i="23"/>
  <c r="I623" i="21"/>
  <c r="F620" i="23"/>
  <c r="H621" i="23"/>
  <c r="AN621" i="1"/>
  <c r="AO621" i="1"/>
  <c r="BA621" i="1"/>
  <c r="AN625" i="1"/>
  <c r="AO625" i="1"/>
  <c r="BA625" i="1"/>
  <c r="BA624" i="1"/>
  <c r="BA620" i="1"/>
  <c r="BG616" i="1"/>
  <c r="AT614" i="1"/>
  <c r="AU617" i="1"/>
  <c r="AH615" i="1"/>
  <c r="BE615" i="1"/>
  <c r="AB614" i="1"/>
  <c r="AW613" i="1"/>
  <c r="BG610" i="1"/>
  <c r="L614" i="19"/>
  <c r="BE614" i="1"/>
  <c r="BI615" i="1"/>
  <c r="AF614" i="1"/>
  <c r="AO614" i="1" s="1"/>
  <c r="AW612" i="1"/>
  <c r="AV618" i="1"/>
  <c r="BG618" i="1"/>
  <c r="BG612" i="1"/>
  <c r="D614" i="19"/>
  <c r="E614" i="23" s="1"/>
  <c r="BE618" i="1"/>
  <c r="BI612" i="1"/>
  <c r="AZ618" i="1"/>
  <c r="BH617" i="1"/>
  <c r="BB617" i="1"/>
  <c r="BF613" i="1"/>
  <c r="C613" i="21"/>
  <c r="AH618" i="1"/>
  <c r="AF618" i="1"/>
  <c r="AO618" i="1" s="1"/>
  <c r="AC618" i="1"/>
  <c r="AE617" i="1"/>
  <c r="AT617" i="1"/>
  <c r="C702" i="28"/>
  <c r="AF617" i="1"/>
  <c r="AO617" i="1" s="1"/>
  <c r="BB616" i="1"/>
  <c r="AQ612" i="1"/>
  <c r="AA617" i="1"/>
  <c r="AL616" i="1"/>
  <c r="BG615" i="1"/>
  <c r="E615" i="22"/>
  <c r="AZ617" i="1"/>
  <c r="AI616" i="1"/>
  <c r="AZ615" i="1"/>
  <c r="BB614" i="1"/>
  <c r="BH612" i="1"/>
  <c r="K618" i="19"/>
  <c r="AB616" i="1"/>
  <c r="BF617" i="1"/>
  <c r="Q616" i="1"/>
  <c r="R616" i="1" s="1"/>
  <c r="BE616" i="1"/>
  <c r="BF616" i="1"/>
  <c r="AB618" i="1"/>
  <c r="M618" i="19"/>
  <c r="AE616" i="1"/>
  <c r="BD618" i="1"/>
  <c r="AQ616" i="1"/>
  <c r="H616" i="21"/>
  <c r="AX615" i="1"/>
  <c r="AX618" i="1"/>
  <c r="BH618" i="1"/>
  <c r="BE617" i="1"/>
  <c r="AZ616" i="1"/>
  <c r="AV615" i="1"/>
  <c r="BD614" i="1"/>
  <c r="BF614" i="1"/>
  <c r="AC613" i="1"/>
  <c r="BB612" i="1"/>
  <c r="C698" i="28"/>
  <c r="D618" i="19"/>
  <c r="D618" i="21" s="1"/>
  <c r="AX616" i="1"/>
  <c r="AF616" i="1"/>
  <c r="AO616" i="1" s="1"/>
  <c r="AJ615" i="1"/>
  <c r="AZ612" i="1"/>
  <c r="D616" i="19"/>
  <c r="D617" i="22" s="1"/>
  <c r="AT618" i="1"/>
  <c r="Q618" i="1"/>
  <c r="R618" i="1" s="1"/>
  <c r="AX617" i="1"/>
  <c r="AV616" i="1"/>
  <c r="BJ615" i="1"/>
  <c r="AS614" i="1"/>
  <c r="BH613" i="1"/>
  <c r="J617" i="19"/>
  <c r="J1075" i="19" s="1"/>
  <c r="AJ616" i="1"/>
  <c r="AG613" i="1"/>
  <c r="AR618" i="1"/>
  <c r="AR616" i="1"/>
  <c r="AC616" i="1"/>
  <c r="AA615" i="1"/>
  <c r="AS615" i="1"/>
  <c r="AH614" i="1"/>
  <c r="AQ614" i="1"/>
  <c r="E613" i="19"/>
  <c r="E613" i="21" s="1"/>
  <c r="BH614" i="1"/>
  <c r="BJ612" i="1"/>
  <c r="AH612" i="1"/>
  <c r="AL618" i="1"/>
  <c r="AR617" i="1"/>
  <c r="BD615" i="1"/>
  <c r="BC613" i="1"/>
  <c r="AF612" i="1"/>
  <c r="AO612" i="1" s="1"/>
  <c r="L618" i="19"/>
  <c r="L616" i="19"/>
  <c r="K617" i="21" s="1"/>
  <c r="K614" i="19"/>
  <c r="F1077" i="19"/>
  <c r="D619" i="23"/>
  <c r="H702" i="28"/>
  <c r="H1075" i="19"/>
  <c r="H617" i="22"/>
  <c r="F617" i="23"/>
  <c r="H617" i="21"/>
  <c r="N615" i="19"/>
  <c r="H1073" i="19"/>
  <c r="O614" i="19"/>
  <c r="J1072" i="19"/>
  <c r="F613" i="23"/>
  <c r="H1071" i="19"/>
  <c r="BI618" i="1"/>
  <c r="AS618" i="1"/>
  <c r="E619" i="19"/>
  <c r="Q617" i="1"/>
  <c r="R617" i="1" s="1"/>
  <c r="AB617" i="1"/>
  <c r="BC617" i="1"/>
  <c r="F618" i="19"/>
  <c r="F619" i="21" s="1"/>
  <c r="AH617" i="1"/>
  <c r="AI614" i="1"/>
  <c r="AQ613" i="1"/>
  <c r="AG612" i="1"/>
  <c r="G619" i="19"/>
  <c r="C699" i="28"/>
  <c r="C614" i="22"/>
  <c r="E617" i="19"/>
  <c r="E703" i="28" s="1"/>
  <c r="AG616" i="1"/>
  <c r="AS616" i="1"/>
  <c r="H1074" i="19"/>
  <c r="H616" i="22"/>
  <c r="H701" i="28"/>
  <c r="BC614" i="1"/>
  <c r="AI615" i="1"/>
  <c r="AU615" i="1"/>
  <c r="C703" i="28"/>
  <c r="M615" i="19"/>
  <c r="G700" i="28"/>
  <c r="G1073" i="19"/>
  <c r="B614" i="19"/>
  <c r="C618" i="21"/>
  <c r="C617" i="22"/>
  <c r="G615" i="22"/>
  <c r="C704" i="28"/>
  <c r="C619" i="22"/>
  <c r="B617" i="23"/>
  <c r="BH615" i="1"/>
  <c r="G616" i="19"/>
  <c r="AJ613" i="1"/>
  <c r="B619" i="23"/>
  <c r="C619" i="23"/>
  <c r="AW615" i="1"/>
  <c r="BC615" i="1"/>
  <c r="AH616" i="1"/>
  <c r="AB615" i="1"/>
  <c r="BB615" i="1"/>
  <c r="F1073" i="19"/>
  <c r="AS612" i="1"/>
  <c r="L613" i="19"/>
  <c r="AL612" i="1"/>
  <c r="AX612" i="1"/>
  <c r="AL613" i="1"/>
  <c r="AX613" i="1"/>
  <c r="C613" i="23"/>
  <c r="F616" i="19"/>
  <c r="F617" i="21" s="1"/>
  <c r="C619" i="21"/>
  <c r="C618" i="22"/>
  <c r="C617" i="23"/>
  <c r="J1074" i="19"/>
  <c r="D617" i="23"/>
  <c r="AJ617" i="1"/>
  <c r="J618" i="19"/>
  <c r="AV617" i="1"/>
  <c r="B618" i="19"/>
  <c r="B619" i="22" s="1"/>
  <c r="AQ617" i="1"/>
  <c r="AQ618" i="1"/>
  <c r="AE618" i="1"/>
  <c r="Q615" i="1"/>
  <c r="R615" i="1" s="1"/>
  <c r="AU614" i="1"/>
  <c r="BB613" i="1"/>
  <c r="AF613" i="1"/>
  <c r="AO613" i="1" s="1"/>
  <c r="AI613" i="1"/>
  <c r="BD613" i="1"/>
  <c r="AU613" i="1"/>
  <c r="AR612" i="1"/>
  <c r="AK612" i="1"/>
  <c r="BF612" i="1"/>
  <c r="K613" i="19"/>
  <c r="E616" i="19"/>
  <c r="O616" i="19" s="1"/>
  <c r="K619" i="19"/>
  <c r="BF618" i="1"/>
  <c r="I617" i="23"/>
  <c r="E1073" i="19"/>
  <c r="E700" i="28"/>
  <c r="E615" i="21"/>
  <c r="BJ616" i="1"/>
  <c r="AT615" i="1"/>
  <c r="L615" i="19"/>
  <c r="AL614" i="1"/>
  <c r="BG614" i="1"/>
  <c r="AX614" i="1"/>
  <c r="D615" i="19"/>
  <c r="E615" i="23" s="1"/>
  <c r="AZ614" i="1"/>
  <c r="AF615" i="1"/>
  <c r="AR614" i="1"/>
  <c r="AZ613" i="1"/>
  <c r="AE613" i="1"/>
  <c r="M614" i="19"/>
  <c r="G614" i="22"/>
  <c r="G1072" i="19"/>
  <c r="G699" i="28"/>
  <c r="G614" i="21"/>
  <c r="AV612" i="1"/>
  <c r="J613" i="19"/>
  <c r="J699" i="28" s="1"/>
  <c r="AA612" i="1"/>
  <c r="AJ612" i="1"/>
  <c r="BE612" i="1"/>
  <c r="AE612" i="1"/>
  <c r="B613" i="19"/>
  <c r="E613" i="23"/>
  <c r="C614" i="21"/>
  <c r="G1071" i="19"/>
  <c r="AG617" i="1"/>
  <c r="BI617" i="1"/>
  <c r="H618" i="19"/>
  <c r="AI618" i="1"/>
  <c r="AU618" i="1"/>
  <c r="AI617" i="1"/>
  <c r="BI616" i="1"/>
  <c r="AU616" i="1"/>
  <c r="BD616" i="1"/>
  <c r="K616" i="19"/>
  <c r="BF615" i="1"/>
  <c r="AW616" i="1"/>
  <c r="C701" i="28"/>
  <c r="C616" i="21"/>
  <c r="K615" i="19"/>
  <c r="Z614" i="1"/>
  <c r="C700" i="28"/>
  <c r="C615" i="22"/>
  <c r="Q613" i="1"/>
  <c r="R613" i="1" s="1"/>
  <c r="AB613" i="1"/>
  <c r="AT613" i="1"/>
  <c r="F614" i="19"/>
  <c r="F615" i="21" s="1"/>
  <c r="AH613" i="1"/>
  <c r="F1075" i="19"/>
  <c r="H614" i="19"/>
  <c r="C617" i="21"/>
  <c r="G615" i="21"/>
  <c r="C616" i="22"/>
  <c r="AV613" i="1"/>
  <c r="BE613" i="1"/>
  <c r="BJ618" i="1"/>
  <c r="Z618" i="1"/>
  <c r="BB618" i="1"/>
  <c r="BC618" i="1"/>
  <c r="BD617" i="1"/>
  <c r="G1076" i="19"/>
  <c r="G617" i="19"/>
  <c r="G618" i="21" s="1"/>
  <c r="BH616" i="1"/>
  <c r="AK615" i="1"/>
  <c r="AA614" i="1"/>
  <c r="J615" i="19"/>
  <c r="I616" i="22" s="1"/>
  <c r="AV614" i="1"/>
  <c r="BJ614" i="1"/>
  <c r="AE614" i="1"/>
  <c r="B615" i="19"/>
  <c r="B701" i="28" s="1"/>
  <c r="AE615" i="1"/>
  <c r="AQ615" i="1"/>
  <c r="AR613" i="1"/>
  <c r="AA613" i="1"/>
  <c r="E1072" i="19"/>
  <c r="BC612" i="1"/>
  <c r="AI612" i="1"/>
  <c r="BD612" i="1"/>
  <c r="AU612" i="1"/>
  <c r="E1076" i="19"/>
  <c r="B702" i="28"/>
  <c r="B617" i="21"/>
  <c r="B617" i="22"/>
  <c r="C615" i="21"/>
  <c r="C613" i="22"/>
  <c r="AW617" i="1"/>
  <c r="J619" i="19"/>
  <c r="I620" i="22" s="1"/>
  <c r="AI385" i="38"/>
  <c r="BG617" i="1"/>
  <c r="Q614" i="1"/>
  <c r="R614" i="1" s="1"/>
  <c r="BI614" i="1"/>
  <c r="AT612" i="1"/>
  <c r="Q612" i="1"/>
  <c r="R612" i="1" s="1"/>
  <c r="K617" i="19"/>
  <c r="AT616" i="1"/>
  <c r="F613" i="19"/>
  <c r="AS617" i="1"/>
  <c r="BI613" i="1"/>
  <c r="AI383" i="38"/>
  <c r="AI387" i="38"/>
  <c r="AI384" i="38"/>
  <c r="I705" i="28"/>
  <c r="AG614" i="1"/>
  <c r="AL617" i="1"/>
  <c r="BC616" i="1"/>
  <c r="AR615" i="1"/>
  <c r="AG618" i="1"/>
  <c r="AK616" i="1"/>
  <c r="AW618" i="1"/>
  <c r="AK617" i="1"/>
  <c r="Z616" i="1"/>
  <c r="AG615" i="1"/>
  <c r="AW614" i="1"/>
  <c r="AK613" i="1"/>
  <c r="Z612" i="1"/>
  <c r="AK618" i="1"/>
  <c r="BJ617" i="1"/>
  <c r="AK614" i="1"/>
  <c r="BJ613" i="1"/>
  <c r="AS613" i="1"/>
  <c r="AJ618" i="1"/>
  <c r="AL615" i="1"/>
  <c r="AJ614" i="1"/>
  <c r="BD609" i="1"/>
  <c r="AE609" i="1"/>
  <c r="AU606" i="1"/>
  <c r="AB611" i="1"/>
  <c r="BB611" i="1"/>
  <c r="BD610" i="1"/>
  <c r="F612" i="22"/>
  <c r="BH605" i="1"/>
  <c r="C609" i="22"/>
  <c r="AR607" i="1"/>
  <c r="BD605" i="1"/>
  <c r="BD611" i="1"/>
  <c r="AW610" i="1"/>
  <c r="BC611" i="1"/>
  <c r="AX611" i="1"/>
  <c r="AZ610" i="1"/>
  <c r="AX606" i="1"/>
  <c r="BG605" i="1"/>
  <c r="AW611" i="1"/>
  <c r="AE611" i="1"/>
  <c r="AB610" i="1"/>
  <c r="AQ609" i="1"/>
  <c r="AV607" i="1"/>
  <c r="AE608" i="1"/>
  <c r="BC605" i="1"/>
  <c r="BE605" i="1"/>
  <c r="AU608" i="1"/>
  <c r="AZ606" i="1"/>
  <c r="AZ605" i="1"/>
  <c r="Q611" i="1"/>
  <c r="R611" i="1" s="1"/>
  <c r="AU609" i="1"/>
  <c r="AG609" i="1"/>
  <c r="BI607" i="1"/>
  <c r="AV606" i="1"/>
  <c r="AA605" i="1"/>
  <c r="C608" i="21"/>
  <c r="BH607" i="1"/>
  <c r="B607" i="23"/>
  <c r="AR611" i="1"/>
  <c r="AI610" i="1"/>
  <c r="G695" i="28"/>
  <c r="BG606" i="1"/>
  <c r="AQ606" i="1"/>
  <c r="BF606" i="1"/>
  <c r="BE606" i="1"/>
  <c r="AG605" i="1"/>
  <c r="AI376" i="38"/>
  <c r="AT611" i="1"/>
  <c r="Q610" i="1"/>
  <c r="R610" i="1" s="1"/>
  <c r="BI610" i="1"/>
  <c r="AZ609" i="1"/>
  <c r="BD606" i="1"/>
  <c r="AG606" i="1"/>
  <c r="BJ605" i="1"/>
  <c r="AQ611" i="1"/>
  <c r="AU607" i="1"/>
  <c r="BC606" i="1"/>
  <c r="AE606" i="1"/>
  <c r="H611" i="19"/>
  <c r="H1069" i="19" s="1"/>
  <c r="AV611" i="1"/>
  <c r="AL606" i="1"/>
  <c r="AI375" i="38"/>
  <c r="AJ611" i="1"/>
  <c r="BE610" i="1"/>
  <c r="BJ609" i="1"/>
  <c r="AE610" i="1"/>
  <c r="AH607" i="1"/>
  <c r="BB606" i="1"/>
  <c r="AC606" i="1"/>
  <c r="G607" i="21"/>
  <c r="L607" i="19"/>
  <c r="F607" i="19"/>
  <c r="AB606" i="1"/>
  <c r="AI377" i="38"/>
  <c r="BH609" i="1"/>
  <c r="AI608" i="1"/>
  <c r="BI606" i="1"/>
  <c r="B612" i="22"/>
  <c r="BG611" i="1"/>
  <c r="BB609" i="1"/>
  <c r="AA609" i="1"/>
  <c r="AS608" i="1"/>
  <c r="AQ608" i="1"/>
  <c r="H607" i="19"/>
  <c r="AW609" i="1"/>
  <c r="AL608" i="1"/>
  <c r="BE607" i="1"/>
  <c r="L612" i="19"/>
  <c r="AX610" i="1"/>
  <c r="BB610" i="1"/>
  <c r="AV609" i="1"/>
  <c r="AK608" i="1"/>
  <c r="BC607" i="1"/>
  <c r="AS606" i="1"/>
  <c r="J612" i="19"/>
  <c r="K610" i="19"/>
  <c r="BH611" i="1"/>
  <c r="C611" i="21"/>
  <c r="AT609" i="1"/>
  <c r="C607" i="21"/>
  <c r="AQ605" i="1"/>
  <c r="K606" i="19"/>
  <c r="AI380" i="38"/>
  <c r="AZ611" i="1"/>
  <c r="AS609" i="1"/>
  <c r="BH608" i="1"/>
  <c r="AG608" i="1"/>
  <c r="AT608" i="1"/>
  <c r="AS607" i="1"/>
  <c r="AE605" i="1"/>
  <c r="AT605" i="1"/>
  <c r="D612" i="19"/>
  <c r="D613" i="22" s="1"/>
  <c r="C690" i="28"/>
  <c r="BF608" i="1"/>
  <c r="R607" i="1"/>
  <c r="AI378" i="38"/>
  <c r="AL610" i="1"/>
  <c r="BG609" i="1"/>
  <c r="G694" i="28"/>
  <c r="AW608" i="1"/>
  <c r="AZ608" i="1"/>
  <c r="Z607" i="1"/>
  <c r="AF605" i="1"/>
  <c r="AO605" i="1" s="1"/>
  <c r="J611" i="19"/>
  <c r="J1069" i="19" s="1"/>
  <c r="H608" i="19"/>
  <c r="C612" i="21"/>
  <c r="C696" i="28"/>
  <c r="B606" i="21"/>
  <c r="B606" i="22"/>
  <c r="B691" i="28"/>
  <c r="B607" i="21"/>
  <c r="B607" i="22"/>
  <c r="AS605" i="1"/>
  <c r="C694" i="28"/>
  <c r="F609" i="19"/>
  <c r="F1067" i="19" s="1"/>
  <c r="J608" i="19"/>
  <c r="B608" i="19"/>
  <c r="AS611" i="1"/>
  <c r="BI611" i="1"/>
  <c r="AV610" i="1"/>
  <c r="AH610" i="1"/>
  <c r="BC609" i="1"/>
  <c r="AB609" i="1"/>
  <c r="BG608" i="1"/>
  <c r="AV608" i="1"/>
  <c r="Q608" i="1"/>
  <c r="R608" i="1" s="1"/>
  <c r="BI608" i="1"/>
  <c r="BD607" i="1"/>
  <c r="AT607" i="1"/>
  <c r="AG607" i="1"/>
  <c r="AR606" i="1"/>
  <c r="AF606" i="1"/>
  <c r="AO606" i="1" s="1"/>
  <c r="BB605" i="1"/>
  <c r="AR605" i="1"/>
  <c r="AB605" i="1"/>
  <c r="K612" i="19"/>
  <c r="J610" i="19"/>
  <c r="B610" i="19"/>
  <c r="E609" i="19"/>
  <c r="E607" i="19"/>
  <c r="H606" i="19"/>
  <c r="D609" i="19"/>
  <c r="Z611" i="1"/>
  <c r="AR610" i="1"/>
  <c r="AF610" i="1"/>
  <c r="AO610" i="1" s="1"/>
  <c r="AJ609" i="1"/>
  <c r="Q609" i="1"/>
  <c r="R609" i="1" s="1"/>
  <c r="BI609" i="1"/>
  <c r="BE608" i="1"/>
  <c r="AH608" i="1"/>
  <c r="BB607" i="1"/>
  <c r="AQ607" i="1"/>
  <c r="AE607" i="1"/>
  <c r="BJ606" i="1"/>
  <c r="AX605" i="1"/>
  <c r="AJ605" i="1"/>
  <c r="Q605" i="1"/>
  <c r="R605" i="1" s="1"/>
  <c r="BI605" i="1"/>
  <c r="E611" i="19"/>
  <c r="H610" i="19"/>
  <c r="K609" i="19"/>
  <c r="G608" i="19"/>
  <c r="K607" i="19"/>
  <c r="F606" i="19"/>
  <c r="F1064" i="19" s="1"/>
  <c r="AU610" i="1"/>
  <c r="L609" i="19"/>
  <c r="C607" i="23"/>
  <c r="AQ610" i="1"/>
  <c r="AX609" i="1"/>
  <c r="AI609" i="1"/>
  <c r="BE609" i="1"/>
  <c r="BD608" i="1"/>
  <c r="AR608" i="1"/>
  <c r="AZ607" i="1"/>
  <c r="AB607" i="1"/>
  <c r="BH606" i="1"/>
  <c r="AW605" i="1"/>
  <c r="AI605" i="1"/>
  <c r="H612" i="19"/>
  <c r="H1070" i="19" s="1"/>
  <c r="L611" i="19"/>
  <c r="D611" i="19"/>
  <c r="J609" i="19"/>
  <c r="J1067" i="19" s="1"/>
  <c r="B609" i="19"/>
  <c r="F608" i="19"/>
  <c r="F1066" i="19" s="1"/>
  <c r="J607" i="19"/>
  <c r="J1065" i="19" s="1"/>
  <c r="E606" i="19"/>
  <c r="E1064" i="19" s="1"/>
  <c r="BH610" i="1"/>
  <c r="AG610" i="1"/>
  <c r="AF607" i="1"/>
  <c r="AO607" i="1" s="1"/>
  <c r="BJ611" i="1"/>
  <c r="AI611" i="1"/>
  <c r="AC610" i="1"/>
  <c r="AH609" i="1"/>
  <c r="BB608" i="1"/>
  <c r="AF608" i="1"/>
  <c r="AO608" i="1" s="1"/>
  <c r="BJ607" i="1"/>
  <c r="AX607" i="1"/>
  <c r="AK607" i="1"/>
  <c r="AA607" i="1"/>
  <c r="AW606" i="1"/>
  <c r="AK606" i="1"/>
  <c r="Z606" i="1"/>
  <c r="AT606" i="1"/>
  <c r="BF605" i="1"/>
  <c r="AV605" i="1"/>
  <c r="AH605" i="1"/>
  <c r="G612" i="19"/>
  <c r="G613" i="22" s="1"/>
  <c r="K611" i="19"/>
  <c r="L606" i="19"/>
  <c r="D606" i="19"/>
  <c r="AG611" i="1"/>
  <c r="AW607" i="1"/>
  <c r="R606" i="1"/>
  <c r="AU605" i="1"/>
  <c r="F696" i="28"/>
  <c r="L608" i="19"/>
  <c r="D608" i="19"/>
  <c r="C606" i="21"/>
  <c r="BF610" i="1"/>
  <c r="AK611" i="1"/>
  <c r="BG607" i="1"/>
  <c r="AJ607" i="1"/>
  <c r="AI606" i="1"/>
  <c r="BF611" i="1"/>
  <c r="AU611" i="1"/>
  <c r="AF611" i="1"/>
  <c r="AO611" i="1" s="1"/>
  <c r="AK610" i="1"/>
  <c r="AH611" i="1"/>
  <c r="BF609" i="1"/>
  <c r="AF609" i="1"/>
  <c r="BJ608" i="1"/>
  <c r="AX608" i="1"/>
  <c r="BF607" i="1"/>
  <c r="AI607" i="1"/>
  <c r="AH606" i="1"/>
  <c r="L610" i="19"/>
  <c r="D610" i="19"/>
  <c r="I697" i="28"/>
  <c r="F695" i="28"/>
  <c r="G611" i="21"/>
  <c r="C609" i="21"/>
  <c r="I606" i="21"/>
  <c r="C612" i="22"/>
  <c r="G610" i="22"/>
  <c r="C608" i="22"/>
  <c r="G606" i="22"/>
  <c r="B696" i="28"/>
  <c r="F612" i="21"/>
  <c r="C692" i="28"/>
  <c r="J690" i="28"/>
  <c r="B690" i="28"/>
  <c r="F611" i="21"/>
  <c r="F611" i="22"/>
  <c r="G610" i="21"/>
  <c r="G606" i="21"/>
  <c r="C611" i="22"/>
  <c r="C607" i="22"/>
  <c r="E607" i="23"/>
  <c r="C695" i="28"/>
  <c r="C693" i="28"/>
  <c r="C691" i="28"/>
  <c r="B612" i="21"/>
  <c r="G690" i="28"/>
  <c r="C610" i="22"/>
  <c r="C606" i="22"/>
  <c r="M610" i="19"/>
  <c r="C610" i="21"/>
  <c r="G611" i="22"/>
  <c r="G607" i="22"/>
  <c r="I606" i="22"/>
  <c r="G691" i="28"/>
  <c r="AK609" i="1"/>
  <c r="AK605" i="1"/>
  <c r="BE611" i="1"/>
  <c r="AL611" i="1"/>
  <c r="BC610" i="1"/>
  <c r="AT610" i="1"/>
  <c r="AJ610" i="1"/>
  <c r="AR609" i="1"/>
  <c r="AL607" i="1"/>
  <c r="AJ606" i="1"/>
  <c r="BJ610" i="1"/>
  <c r="AS610" i="1"/>
  <c r="AL609" i="1"/>
  <c r="BC608" i="1"/>
  <c r="AJ608" i="1"/>
  <c r="AL605" i="1"/>
  <c r="AI374" i="38"/>
  <c r="AH603" i="1"/>
  <c r="AI371" i="38"/>
  <c r="BD601" i="1"/>
  <c r="AR602" i="1"/>
  <c r="AH601" i="1"/>
  <c r="AI372" i="38"/>
  <c r="BI602" i="1"/>
  <c r="AQ601" i="1"/>
  <c r="AU601" i="1"/>
  <c r="AS599" i="1"/>
  <c r="BH599" i="1"/>
  <c r="AC601" i="1"/>
  <c r="AH599" i="1"/>
  <c r="AT599" i="1"/>
  <c r="BJ598" i="1"/>
  <c r="AG599" i="1"/>
  <c r="AA604" i="1"/>
  <c r="BH602" i="1"/>
  <c r="BI598" i="1"/>
  <c r="AB598" i="1"/>
  <c r="AR604" i="1"/>
  <c r="BG602" i="1"/>
  <c r="AU602" i="1"/>
  <c r="AZ600" i="1"/>
  <c r="AI373" i="38"/>
  <c r="AT603" i="1"/>
  <c r="AF602" i="1"/>
  <c r="AO602" i="1" s="1"/>
  <c r="AG602" i="1"/>
  <c r="BI599" i="1"/>
  <c r="Q598" i="1"/>
  <c r="R598" i="1" s="1"/>
  <c r="BG600" i="1"/>
  <c r="AZ602" i="1"/>
  <c r="AF600" i="1"/>
  <c r="AO600" i="1" s="1"/>
  <c r="AH600" i="1"/>
  <c r="AI369" i="38"/>
  <c r="AQ604" i="1"/>
  <c r="BG601" i="1"/>
  <c r="AB600" i="1"/>
  <c r="BJ603" i="1"/>
  <c r="AX602" i="1"/>
  <c r="AR601" i="1"/>
  <c r="BB600" i="1"/>
  <c r="AJ604" i="1"/>
  <c r="Q603" i="1"/>
  <c r="R603" i="1" s="1"/>
  <c r="AB601" i="1"/>
  <c r="AT604" i="1"/>
  <c r="BD603" i="1"/>
  <c r="Q600" i="1"/>
  <c r="R600" i="1" s="1"/>
  <c r="AI599" i="1"/>
  <c r="Z604" i="1"/>
  <c r="AK601" i="1"/>
  <c r="AR600" i="1"/>
  <c r="BC600" i="1"/>
  <c r="AT602" i="1"/>
  <c r="AT601" i="1"/>
  <c r="BG599" i="1"/>
  <c r="BG604" i="1"/>
  <c r="BH603" i="1"/>
  <c r="AS601" i="1"/>
  <c r="AX600" i="1"/>
  <c r="Z600" i="1"/>
  <c r="AW599" i="1"/>
  <c r="AE600" i="1"/>
  <c r="H603" i="19"/>
  <c r="H1061" i="19" s="1"/>
  <c r="BD604" i="1"/>
  <c r="BG603" i="1"/>
  <c r="BF601" i="1"/>
  <c r="AZ604" i="1"/>
  <c r="Q604" i="1"/>
  <c r="R604" i="1" s="1"/>
  <c r="BI604" i="1"/>
  <c r="BF603" i="1"/>
  <c r="AL601" i="1"/>
  <c r="AT600" i="1"/>
  <c r="AI604" i="1"/>
  <c r="AU604" i="1"/>
  <c r="AS603" i="1"/>
  <c r="R602" i="1"/>
  <c r="BC601" i="1"/>
  <c r="AI601" i="1"/>
  <c r="BH600" i="1"/>
  <c r="F601" i="19"/>
  <c r="BI603" i="1"/>
  <c r="AK602" i="1"/>
  <c r="AU600" i="1"/>
  <c r="BI600" i="1"/>
  <c r="BH598" i="1"/>
  <c r="AI603" i="1"/>
  <c r="BD602" i="1"/>
  <c r="AB602" i="1"/>
  <c r="AS602" i="1"/>
  <c r="BB601" i="1"/>
  <c r="AI600" i="1"/>
  <c r="AF599" i="1"/>
  <c r="AO599" i="1" s="1"/>
  <c r="K602" i="19"/>
  <c r="AW601" i="1"/>
  <c r="BD600" i="1"/>
  <c r="AG600" i="1"/>
  <c r="BJ599" i="1"/>
  <c r="AC599" i="1"/>
  <c r="AI370" i="38"/>
  <c r="Z601" i="1"/>
  <c r="C601" i="23"/>
  <c r="N600" i="19"/>
  <c r="C602" i="21"/>
  <c r="C684" i="28"/>
  <c r="C601" i="21"/>
  <c r="C601" i="22"/>
  <c r="C688" i="28"/>
  <c r="C605" i="21"/>
  <c r="C605" i="22"/>
  <c r="M604" i="19"/>
  <c r="G687" i="28"/>
  <c r="G604" i="21"/>
  <c r="G604" i="22"/>
  <c r="G601" i="23"/>
  <c r="C602" i="23"/>
  <c r="D602" i="21"/>
  <c r="D685" i="28"/>
  <c r="D602" i="22"/>
  <c r="N604" i="19"/>
  <c r="E600" i="21"/>
  <c r="E683" i="28"/>
  <c r="E600" i="22"/>
  <c r="I602" i="23"/>
  <c r="C686" i="28"/>
  <c r="C603" i="22"/>
  <c r="C603" i="21"/>
  <c r="H601" i="22"/>
  <c r="F601" i="23"/>
  <c r="H684" i="28"/>
  <c r="H601" i="21"/>
  <c r="C604" i="22"/>
  <c r="C604" i="21"/>
  <c r="C687" i="28"/>
  <c r="H601" i="23"/>
  <c r="H605" i="22"/>
  <c r="H688" i="28"/>
  <c r="H605" i="21"/>
  <c r="E601" i="23"/>
  <c r="C600" i="22"/>
  <c r="C600" i="21"/>
  <c r="C683" i="28"/>
  <c r="I689" i="28"/>
  <c r="G688" i="28"/>
  <c r="BE604" i="1"/>
  <c r="BB603" i="1"/>
  <c r="AE604" i="1"/>
  <c r="AW602" i="1"/>
  <c r="BJ601" i="1"/>
  <c r="AV601" i="1"/>
  <c r="AE601" i="1"/>
  <c r="BI601" i="1"/>
  <c r="AV599" i="1"/>
  <c r="F605" i="19"/>
  <c r="F1063" i="19" s="1"/>
  <c r="J604" i="19"/>
  <c r="B604" i="19"/>
  <c r="J602" i="19"/>
  <c r="J1060" i="19" s="1"/>
  <c r="B602" i="19"/>
  <c r="E601" i="19"/>
  <c r="C685" i="28"/>
  <c r="K604" i="19"/>
  <c r="B600" i="19"/>
  <c r="BC604" i="1"/>
  <c r="AZ603" i="1"/>
  <c r="AV602" i="1"/>
  <c r="BH601" i="1"/>
  <c r="AQ600" i="1"/>
  <c r="AA600" i="1"/>
  <c r="BG598" i="1"/>
  <c r="E605" i="19"/>
  <c r="E1063" i="19" s="1"/>
  <c r="F603" i="19"/>
  <c r="F1061" i="19" s="1"/>
  <c r="L601" i="19"/>
  <c r="M599" i="19"/>
  <c r="G605" i="21"/>
  <c r="C602" i="22"/>
  <c r="BB604" i="1"/>
  <c r="AH604" i="1"/>
  <c r="AX603" i="1"/>
  <c r="AG603" i="1"/>
  <c r="AE602" i="1"/>
  <c r="AH602" i="1"/>
  <c r="BF599" i="1"/>
  <c r="AR599" i="1"/>
  <c r="AE599" i="1"/>
  <c r="BF598" i="1"/>
  <c r="L605" i="19"/>
  <c r="D605" i="19"/>
  <c r="E603" i="19"/>
  <c r="H602" i="19"/>
  <c r="H1060" i="19" s="1"/>
  <c r="G600" i="19"/>
  <c r="L599" i="19"/>
  <c r="D599" i="19"/>
  <c r="J600" i="19"/>
  <c r="AG604" i="1"/>
  <c r="AW603" i="1"/>
  <c r="AF603" i="1"/>
  <c r="AO603" i="1" s="1"/>
  <c r="BF602" i="1"/>
  <c r="BE601" i="1"/>
  <c r="AJ600" i="1"/>
  <c r="BE599" i="1"/>
  <c r="AQ599" i="1"/>
  <c r="BE598" i="1"/>
  <c r="L603" i="19"/>
  <c r="D603" i="19"/>
  <c r="G602" i="19"/>
  <c r="B601" i="19"/>
  <c r="F600" i="19"/>
  <c r="F1058" i="19" s="1"/>
  <c r="K599" i="19"/>
  <c r="AB604" i="1"/>
  <c r="AE603" i="1"/>
  <c r="BE602" i="1"/>
  <c r="AQ602" i="1"/>
  <c r="BE600" i="1"/>
  <c r="BB599" i="1"/>
  <c r="Q599" i="1"/>
  <c r="R599" i="1" s="1"/>
  <c r="BD598" i="1"/>
  <c r="F604" i="19"/>
  <c r="F1062" i="19" s="1"/>
  <c r="K603" i="19"/>
  <c r="F602" i="19"/>
  <c r="F1060" i="19" s="1"/>
  <c r="J599" i="19"/>
  <c r="J1057" i="19" s="1"/>
  <c r="G605" i="22"/>
  <c r="AR603" i="1"/>
  <c r="AZ599" i="1"/>
  <c r="AL599" i="1"/>
  <c r="BD599" i="1"/>
  <c r="AZ598" i="1"/>
  <c r="AA598" i="1"/>
  <c r="J603" i="19"/>
  <c r="J1061" i="19" s="1"/>
  <c r="B603" i="19"/>
  <c r="D600" i="19"/>
  <c r="BH604" i="1"/>
  <c r="AQ603" i="1"/>
  <c r="AX599" i="1"/>
  <c r="L604" i="19"/>
  <c r="D604" i="19"/>
  <c r="K600" i="19"/>
  <c r="H599" i="19"/>
  <c r="AX604" i="1"/>
  <c r="AF604" i="1"/>
  <c r="BE603" i="1"/>
  <c r="AL603" i="1"/>
  <c r="AJ602" i="1"/>
  <c r="BC598" i="1"/>
  <c r="AW604" i="1"/>
  <c r="AU603" i="1"/>
  <c r="AK603" i="1"/>
  <c r="AB603" i="1"/>
  <c r="BJ602" i="1"/>
  <c r="BB602" i="1"/>
  <c r="AI602" i="1"/>
  <c r="AZ601" i="1"/>
  <c r="AG601" i="1"/>
  <c r="Q601" i="1"/>
  <c r="R601" i="1" s="1"/>
  <c r="BF600" i="1"/>
  <c r="AW600" i="1"/>
  <c r="AU599" i="1"/>
  <c r="AK599" i="1"/>
  <c r="AB599" i="1"/>
  <c r="BB598" i="1"/>
  <c r="AV603" i="1"/>
  <c r="BC602" i="1"/>
  <c r="BF604" i="1"/>
  <c r="AV604" i="1"/>
  <c r="AL604" i="1"/>
  <c r="BC603" i="1"/>
  <c r="AJ603" i="1"/>
  <c r="AX601" i="1"/>
  <c r="AF601" i="1"/>
  <c r="AV600" i="1"/>
  <c r="AL600" i="1"/>
  <c r="BC599" i="1"/>
  <c r="AJ599" i="1"/>
  <c r="AK604" i="1"/>
  <c r="AK600" i="1"/>
  <c r="AS604" i="1"/>
  <c r="BJ600" i="1"/>
  <c r="AS600" i="1"/>
  <c r="BJ604" i="1"/>
  <c r="AL602" i="1"/>
  <c r="AJ601" i="1"/>
  <c r="AH364" i="38"/>
  <c r="AH366" i="38"/>
  <c r="AH344" i="38"/>
  <c r="AH348" i="38"/>
  <c r="AH359" i="38"/>
  <c r="AH356" i="38"/>
  <c r="AH361" i="38"/>
  <c r="AH352" i="38"/>
  <c r="AH358" i="38"/>
  <c r="AH360" i="38"/>
  <c r="AH354" i="38"/>
  <c r="B591" i="1"/>
  <c r="B592" i="19" s="1"/>
  <c r="C591" i="1"/>
  <c r="C592" i="19" s="1"/>
  <c r="E591" i="1"/>
  <c r="G591" i="1"/>
  <c r="E592" i="19" s="1"/>
  <c r="E1050" i="19" s="1"/>
  <c r="H591" i="1"/>
  <c r="I591" i="1"/>
  <c r="J591" i="1"/>
  <c r="H592" i="19" s="1"/>
  <c r="H1050" i="19" s="1"/>
  <c r="K591" i="1"/>
  <c r="I592" i="19" s="1"/>
  <c r="I674" i="28" s="1"/>
  <c r="M591" i="1"/>
  <c r="N591" i="1"/>
  <c r="K592" i="19" s="1"/>
  <c r="O591" i="1"/>
  <c r="B592" i="1"/>
  <c r="B593" i="19" s="1"/>
  <c r="C592" i="1"/>
  <c r="C593" i="19" s="1"/>
  <c r="E592" i="1"/>
  <c r="G592" i="1"/>
  <c r="H592" i="1"/>
  <c r="Q592" i="1" s="1"/>
  <c r="I592" i="1"/>
  <c r="J592" i="1"/>
  <c r="K592" i="1"/>
  <c r="I593" i="19" s="1"/>
  <c r="I675" i="28" s="1"/>
  <c r="M592" i="1"/>
  <c r="J593" i="19" s="1"/>
  <c r="J1051" i="19" s="1"/>
  <c r="N592" i="1"/>
  <c r="Z592" i="1" s="1"/>
  <c r="O592" i="1"/>
  <c r="B593" i="1"/>
  <c r="C593" i="1"/>
  <c r="C594" i="19" s="1"/>
  <c r="E593" i="1"/>
  <c r="D594" i="19" s="1"/>
  <c r="G593" i="1"/>
  <c r="E594" i="19" s="1"/>
  <c r="E1052" i="19" s="1"/>
  <c r="H593" i="1"/>
  <c r="I593" i="1"/>
  <c r="J593" i="1"/>
  <c r="H594" i="19" s="1"/>
  <c r="H1052" i="19" s="1"/>
  <c r="K593" i="1"/>
  <c r="I594" i="19" s="1"/>
  <c r="I676" i="28" s="1"/>
  <c r="M593" i="1"/>
  <c r="AA593" i="1" s="1"/>
  <c r="N593" i="1"/>
  <c r="O593" i="1"/>
  <c r="B594" i="1"/>
  <c r="B595" i="19" s="1"/>
  <c r="C594" i="1"/>
  <c r="C595" i="19" s="1"/>
  <c r="E594" i="1"/>
  <c r="G594" i="1"/>
  <c r="E595" i="19" s="1"/>
  <c r="E1053" i="19" s="1"/>
  <c r="H594" i="1"/>
  <c r="F595" i="19" s="1"/>
  <c r="F1053" i="19" s="1"/>
  <c r="I594" i="1"/>
  <c r="G595" i="19" s="1"/>
  <c r="G1053" i="19" s="1"/>
  <c r="J594" i="1"/>
  <c r="H595" i="19" s="1"/>
  <c r="H1053" i="19" s="1"/>
  <c r="K594" i="1"/>
  <c r="I595" i="19" s="1"/>
  <c r="I677" i="28" s="1"/>
  <c r="M594" i="1"/>
  <c r="J595" i="19" s="1"/>
  <c r="J1053" i="19" s="1"/>
  <c r="N594" i="1"/>
  <c r="O594" i="1"/>
  <c r="AC594" i="1" s="1"/>
  <c r="B595" i="1"/>
  <c r="C595" i="1"/>
  <c r="C596" i="19" s="1"/>
  <c r="E595" i="1"/>
  <c r="D596" i="19" s="1"/>
  <c r="G595" i="1"/>
  <c r="H595" i="1"/>
  <c r="F596" i="19" s="1"/>
  <c r="F1054" i="19" s="1"/>
  <c r="I595" i="1"/>
  <c r="J595" i="1"/>
  <c r="H596" i="19" s="1"/>
  <c r="H1054" i="19" s="1"/>
  <c r="K595" i="1"/>
  <c r="I596" i="19" s="1"/>
  <c r="I678" i="28" s="1"/>
  <c r="M595" i="1"/>
  <c r="N595" i="1"/>
  <c r="K596" i="19" s="1"/>
  <c r="O595" i="1"/>
  <c r="AC595" i="1" s="1"/>
  <c r="B596" i="1"/>
  <c r="B597" i="19" s="1"/>
  <c r="C596" i="1"/>
  <c r="C597" i="19" s="1"/>
  <c r="E596" i="1"/>
  <c r="G596" i="1"/>
  <c r="H596" i="1"/>
  <c r="I596" i="1"/>
  <c r="G597" i="19" s="1"/>
  <c r="G1055" i="19" s="1"/>
  <c r="J596" i="1"/>
  <c r="K596" i="1"/>
  <c r="I597" i="19" s="1"/>
  <c r="I679" i="28" s="1"/>
  <c r="M596" i="1"/>
  <c r="J597" i="19" s="1"/>
  <c r="J1055" i="19" s="1"/>
  <c r="N596" i="1"/>
  <c r="O596" i="1"/>
  <c r="B597" i="1"/>
  <c r="C597" i="1"/>
  <c r="C598" i="19" s="1"/>
  <c r="C682" i="28" s="1"/>
  <c r="E597" i="1"/>
  <c r="AR598" i="1" s="1"/>
  <c r="G597" i="1"/>
  <c r="H597" i="1"/>
  <c r="I597" i="1"/>
  <c r="G598" i="19" s="1"/>
  <c r="J597" i="1"/>
  <c r="AU598" i="1" s="1"/>
  <c r="K597" i="1"/>
  <c r="I598" i="19" s="1"/>
  <c r="I680" i="28" s="1"/>
  <c r="M597" i="1"/>
  <c r="N597" i="1"/>
  <c r="O597" i="1"/>
  <c r="AC597" i="1" s="1"/>
  <c r="AF362" i="38"/>
  <c r="AI362" i="38" s="1"/>
  <c r="AF363" i="38"/>
  <c r="AI363" i="38" s="1"/>
  <c r="AF364" i="38"/>
  <c r="AF365" i="38"/>
  <c r="AI365" i="38" s="1"/>
  <c r="AF366" i="38"/>
  <c r="AF367" i="38"/>
  <c r="AI367" i="38" s="1"/>
  <c r="AF368" i="38"/>
  <c r="AI368" i="38" s="1"/>
  <c r="B713" i="28" l="1"/>
  <c r="N714" i="28"/>
  <c r="D721" i="28"/>
  <c r="M714" i="28"/>
  <c r="D699" i="28"/>
  <c r="N699" i="28" s="1"/>
  <c r="N619" i="19"/>
  <c r="M711" i="28"/>
  <c r="N711" i="28"/>
  <c r="K619" i="21"/>
  <c r="H1077" i="19"/>
  <c r="D713" i="28"/>
  <c r="N706" i="28"/>
  <c r="M706" i="28"/>
  <c r="H619" i="21"/>
  <c r="E706" i="28"/>
  <c r="E713" i="28" s="1"/>
  <c r="M707" i="28"/>
  <c r="I620" i="21"/>
  <c r="E620" i="22"/>
  <c r="N708" i="28"/>
  <c r="M708" i="28"/>
  <c r="AN619" i="1"/>
  <c r="BA619" i="1"/>
  <c r="E620" i="21"/>
  <c r="N709" i="28"/>
  <c r="M709" i="28"/>
  <c r="J706" i="28"/>
  <c r="J713" i="28" s="1"/>
  <c r="H620" i="21"/>
  <c r="H620" i="22"/>
  <c r="H706" i="28"/>
  <c r="H713" i="28" s="1"/>
  <c r="J620" i="21"/>
  <c r="J620" i="22"/>
  <c r="K706" i="28"/>
  <c r="K713" i="28" s="1"/>
  <c r="L706" i="28"/>
  <c r="L713" i="28" s="1"/>
  <c r="K620" i="21"/>
  <c r="K620" i="22"/>
  <c r="M712" i="28"/>
  <c r="G706" i="28"/>
  <c r="G713" i="28" s="1"/>
  <c r="G620" i="22"/>
  <c r="G620" i="21"/>
  <c r="F713" i="28"/>
  <c r="K616" i="21"/>
  <c r="G614" i="23"/>
  <c r="J614" i="21"/>
  <c r="I614" i="23"/>
  <c r="L703" i="28"/>
  <c r="E618" i="22"/>
  <c r="E613" i="22"/>
  <c r="D614" i="22"/>
  <c r="C616" i="23"/>
  <c r="AN617" i="1"/>
  <c r="B614" i="23"/>
  <c r="K619" i="22"/>
  <c r="L699" i="28"/>
  <c r="I616" i="23"/>
  <c r="D614" i="21"/>
  <c r="J702" i="28"/>
  <c r="D619" i="22"/>
  <c r="C614" i="23"/>
  <c r="I617" i="22"/>
  <c r="L704" i="28"/>
  <c r="G617" i="23"/>
  <c r="K618" i="22"/>
  <c r="K618" i="21"/>
  <c r="B619" i="21"/>
  <c r="J614" i="22"/>
  <c r="F617" i="22"/>
  <c r="AN613" i="1"/>
  <c r="AN616" i="1"/>
  <c r="F702" i="28"/>
  <c r="D616" i="22"/>
  <c r="H614" i="23"/>
  <c r="F616" i="23"/>
  <c r="I617" i="21"/>
  <c r="D617" i="21"/>
  <c r="K617" i="22"/>
  <c r="G616" i="23"/>
  <c r="B616" i="21"/>
  <c r="E618" i="21"/>
  <c r="G703" i="28"/>
  <c r="L702" i="28"/>
  <c r="BA616" i="1"/>
  <c r="B616" i="23"/>
  <c r="D702" i="28"/>
  <c r="N702" i="28" s="1"/>
  <c r="BA617" i="1"/>
  <c r="C618" i="23"/>
  <c r="C705" i="28"/>
  <c r="AN615" i="1"/>
  <c r="K699" i="28"/>
  <c r="J701" i="28"/>
  <c r="D704" i="28"/>
  <c r="N704" i="28" s="1"/>
  <c r="D618" i="22"/>
  <c r="D703" i="28"/>
  <c r="N703" i="28" s="1"/>
  <c r="E614" i="21"/>
  <c r="E699" i="28"/>
  <c r="E698" i="28"/>
  <c r="B618" i="23"/>
  <c r="E618" i="23"/>
  <c r="E1071" i="19"/>
  <c r="D701" i="28"/>
  <c r="N701" i="28" s="1"/>
  <c r="N613" i="19"/>
  <c r="E614" i="22"/>
  <c r="H618" i="23"/>
  <c r="I618" i="23"/>
  <c r="D619" i="21"/>
  <c r="M613" i="19"/>
  <c r="J684" i="28"/>
  <c r="J1058" i="19"/>
  <c r="D601" i="23"/>
  <c r="F1059" i="19"/>
  <c r="O610" i="19"/>
  <c r="J1068" i="19"/>
  <c r="N608" i="19"/>
  <c r="H1066" i="19"/>
  <c r="BA614" i="1"/>
  <c r="AN614" i="1"/>
  <c r="F614" i="22"/>
  <c r="F1072" i="19"/>
  <c r="F699" i="28"/>
  <c r="F614" i="21"/>
  <c r="D614" i="23"/>
  <c r="BA612" i="1"/>
  <c r="AN612" i="1"/>
  <c r="H619" i="23"/>
  <c r="J619" i="22"/>
  <c r="K704" i="28"/>
  <c r="J619" i="21"/>
  <c r="E701" i="28"/>
  <c r="E616" i="22"/>
  <c r="E1074" i="19"/>
  <c r="E616" i="21"/>
  <c r="D698" i="28"/>
  <c r="D615" i="23"/>
  <c r="N610" i="19"/>
  <c r="H1068" i="19"/>
  <c r="F607" i="23"/>
  <c r="H1065" i="19"/>
  <c r="F1071" i="19"/>
  <c r="D613" i="23"/>
  <c r="F613" i="22"/>
  <c r="F698" i="28"/>
  <c r="F613" i="21"/>
  <c r="B615" i="23"/>
  <c r="D700" i="28"/>
  <c r="N700" i="28" s="1"/>
  <c r="D615" i="22"/>
  <c r="C615" i="23"/>
  <c r="D615" i="21"/>
  <c r="BA618" i="1"/>
  <c r="AN618" i="1"/>
  <c r="K614" i="22"/>
  <c r="F615" i="22"/>
  <c r="E1075" i="19"/>
  <c r="E702" i="28"/>
  <c r="E617" i="22"/>
  <c r="E617" i="21"/>
  <c r="O617" i="19"/>
  <c r="F703" i="28"/>
  <c r="F1076" i="19"/>
  <c r="D618" i="23"/>
  <c r="F618" i="22"/>
  <c r="F618" i="21"/>
  <c r="H613" i="21"/>
  <c r="F619" i="22"/>
  <c r="E611" i="21"/>
  <c r="E1069" i="19"/>
  <c r="D601" i="21"/>
  <c r="G601" i="22"/>
  <c r="G1058" i="19"/>
  <c r="B602" i="23"/>
  <c r="J602" i="21"/>
  <c r="H617" i="23"/>
  <c r="K702" i="28"/>
  <c r="J617" i="21"/>
  <c r="J617" i="22"/>
  <c r="G619" i="23"/>
  <c r="J1077" i="19"/>
  <c r="J704" i="28"/>
  <c r="O619" i="19"/>
  <c r="I619" i="22"/>
  <c r="I619" i="21"/>
  <c r="O615" i="19"/>
  <c r="J1073" i="19"/>
  <c r="G615" i="23"/>
  <c r="J700" i="28"/>
  <c r="I615" i="22"/>
  <c r="I615" i="21"/>
  <c r="H703" i="28"/>
  <c r="H618" i="21"/>
  <c r="H1076" i="19"/>
  <c r="H618" i="22"/>
  <c r="N618" i="19"/>
  <c r="F618" i="23"/>
  <c r="H704" i="28"/>
  <c r="J618" i="21"/>
  <c r="M616" i="19"/>
  <c r="G1074" i="19"/>
  <c r="E616" i="23"/>
  <c r="G701" i="28"/>
  <c r="G616" i="22"/>
  <c r="G616" i="21"/>
  <c r="H698" i="28"/>
  <c r="F704" i="28"/>
  <c r="O601" i="19"/>
  <c r="E1059" i="19"/>
  <c r="G613" i="21"/>
  <c r="G698" i="28"/>
  <c r="H600" i="21"/>
  <c r="H1057" i="19"/>
  <c r="G603" i="21"/>
  <c r="G1060" i="19"/>
  <c r="E610" i="23"/>
  <c r="B611" i="23"/>
  <c r="H690" i="28"/>
  <c r="H1064" i="19"/>
  <c r="B692" i="28"/>
  <c r="I616" i="21"/>
  <c r="N614" i="19"/>
  <c r="H699" i="28"/>
  <c r="H614" i="22"/>
  <c r="H614" i="21"/>
  <c r="H1072" i="19"/>
  <c r="F614" i="23"/>
  <c r="H616" i="23"/>
  <c r="K701" i="28"/>
  <c r="J616" i="22"/>
  <c r="J616" i="21"/>
  <c r="K703" i="28"/>
  <c r="G613" i="23"/>
  <c r="I613" i="22"/>
  <c r="J1071" i="19"/>
  <c r="O613" i="19"/>
  <c r="J698" i="28"/>
  <c r="I613" i="21"/>
  <c r="BA613" i="1"/>
  <c r="B618" i="21"/>
  <c r="B703" i="28"/>
  <c r="B618" i="22"/>
  <c r="F700" i="28"/>
  <c r="M619" i="19"/>
  <c r="E619" i="23"/>
  <c r="G1077" i="19"/>
  <c r="G704" i="28"/>
  <c r="G619" i="22"/>
  <c r="G619" i="21"/>
  <c r="J618" i="22"/>
  <c r="H613" i="22"/>
  <c r="H615" i="22"/>
  <c r="K600" i="22"/>
  <c r="K684" i="28"/>
  <c r="E687" i="28"/>
  <c r="E1061" i="19"/>
  <c r="K602" i="22"/>
  <c r="E608" i="22"/>
  <c r="E1065" i="19"/>
  <c r="O608" i="19"/>
  <c r="J1066" i="19"/>
  <c r="C612" i="23"/>
  <c r="D607" i="23"/>
  <c r="F1065" i="19"/>
  <c r="I615" i="23"/>
  <c r="K615" i="22"/>
  <c r="K615" i="21"/>
  <c r="K616" i="22"/>
  <c r="L700" i="28"/>
  <c r="D613" i="21"/>
  <c r="E1077" i="19"/>
  <c r="E704" i="28"/>
  <c r="E619" i="21"/>
  <c r="E619" i="22"/>
  <c r="H615" i="21"/>
  <c r="H605" i="23"/>
  <c r="I605" i="22"/>
  <c r="J1062" i="19"/>
  <c r="J608" i="21"/>
  <c r="E609" i="21"/>
  <c r="E1067" i="19"/>
  <c r="O612" i="19"/>
  <c r="J1070" i="19"/>
  <c r="I607" i="23"/>
  <c r="K698" i="28"/>
  <c r="H613" i="23"/>
  <c r="J613" i="22"/>
  <c r="J613" i="21"/>
  <c r="O618" i="19"/>
  <c r="J1076" i="19"/>
  <c r="G618" i="23"/>
  <c r="J703" i="28"/>
  <c r="I618" i="21"/>
  <c r="I618" i="22"/>
  <c r="L698" i="28"/>
  <c r="I613" i="23"/>
  <c r="K613" i="22"/>
  <c r="K613" i="21"/>
  <c r="N616" i="19"/>
  <c r="I614" i="21"/>
  <c r="F615" i="23"/>
  <c r="G612" i="22"/>
  <c r="G1070" i="19"/>
  <c r="G682" i="28"/>
  <c r="G1056" i="19"/>
  <c r="B606" i="23"/>
  <c r="G608" i="22"/>
  <c r="G1066" i="19"/>
  <c r="B611" i="21"/>
  <c r="J606" i="22"/>
  <c r="B700" i="28"/>
  <c r="B615" i="22"/>
  <c r="B615" i="21"/>
  <c r="G1075" i="19"/>
  <c r="E617" i="23"/>
  <c r="M617" i="19"/>
  <c r="G617" i="22"/>
  <c r="G702" i="28"/>
  <c r="G618" i="22"/>
  <c r="G617" i="21"/>
  <c r="B616" i="22"/>
  <c r="H615" i="23"/>
  <c r="J615" i="22"/>
  <c r="J615" i="21"/>
  <c r="K700" i="28"/>
  <c r="D616" i="21"/>
  <c r="B698" i="28"/>
  <c r="B613" i="22"/>
  <c r="B613" i="21"/>
  <c r="BA615" i="1"/>
  <c r="AO615" i="1"/>
  <c r="B704" i="28"/>
  <c r="F1074" i="19"/>
  <c r="F701" i="28"/>
  <c r="D616" i="23"/>
  <c r="F616" i="21"/>
  <c r="F616" i="22"/>
  <c r="B613" i="23"/>
  <c r="B699" i="28"/>
  <c r="M699" i="28" s="1"/>
  <c r="B614" i="21"/>
  <c r="B614" i="22"/>
  <c r="L701" i="28"/>
  <c r="H619" i="22"/>
  <c r="I614" i="22"/>
  <c r="H700" i="28"/>
  <c r="N617" i="19"/>
  <c r="K614" i="21"/>
  <c r="L692" i="28"/>
  <c r="I612" i="23"/>
  <c r="F612" i="23"/>
  <c r="B695" i="28"/>
  <c r="E693" i="28"/>
  <c r="N609" i="19"/>
  <c r="J610" i="22"/>
  <c r="E609" i="22"/>
  <c r="E610" i="21"/>
  <c r="B612" i="23"/>
  <c r="AN609" i="1"/>
  <c r="M609" i="19"/>
  <c r="E610" i="22"/>
  <c r="F691" i="28"/>
  <c r="B611" i="22"/>
  <c r="AN610" i="1"/>
  <c r="E608" i="23"/>
  <c r="G608" i="21"/>
  <c r="D612" i="21"/>
  <c r="D612" i="22"/>
  <c r="J609" i="22"/>
  <c r="J610" i="21"/>
  <c r="D611" i="22"/>
  <c r="BA607" i="1"/>
  <c r="J606" i="21"/>
  <c r="K607" i="21"/>
  <c r="H609" i="22"/>
  <c r="O607" i="19"/>
  <c r="I612" i="21"/>
  <c r="E608" i="21"/>
  <c r="I608" i="23"/>
  <c r="BA609" i="1"/>
  <c r="G612" i="23"/>
  <c r="L693" i="28"/>
  <c r="G611" i="23"/>
  <c r="C606" i="23"/>
  <c r="I612" i="22"/>
  <c r="E694" i="28"/>
  <c r="J607" i="21"/>
  <c r="K612" i="22"/>
  <c r="K608" i="21"/>
  <c r="H611" i="23"/>
  <c r="K610" i="22"/>
  <c r="K607" i="22"/>
  <c r="E611" i="23"/>
  <c r="J609" i="21"/>
  <c r="K608" i="22"/>
  <c r="BA611" i="1"/>
  <c r="D612" i="23"/>
  <c r="L690" i="28"/>
  <c r="F690" i="28"/>
  <c r="K612" i="21"/>
  <c r="J696" i="28"/>
  <c r="H611" i="22"/>
  <c r="AN605" i="1"/>
  <c r="I607" i="21"/>
  <c r="AO609" i="1"/>
  <c r="K693" i="28"/>
  <c r="I608" i="22"/>
  <c r="D607" i="22"/>
  <c r="G607" i="23"/>
  <c r="O609" i="19"/>
  <c r="H692" i="28"/>
  <c r="K610" i="21"/>
  <c r="K611" i="21"/>
  <c r="L695" i="28"/>
  <c r="H608" i="21"/>
  <c r="AN611" i="1"/>
  <c r="I611" i="21"/>
  <c r="J695" i="28"/>
  <c r="K694" i="28"/>
  <c r="H693" i="28"/>
  <c r="K690" i="28"/>
  <c r="I610" i="21"/>
  <c r="E695" i="28"/>
  <c r="F606" i="21"/>
  <c r="BA605" i="1"/>
  <c r="H609" i="21"/>
  <c r="E606" i="22"/>
  <c r="M611" i="19"/>
  <c r="H607" i="23"/>
  <c r="E611" i="22"/>
  <c r="H608" i="22"/>
  <c r="I611" i="22"/>
  <c r="E612" i="21"/>
  <c r="M606" i="19"/>
  <c r="H607" i="22"/>
  <c r="J607" i="22"/>
  <c r="K691" i="28"/>
  <c r="G608" i="23"/>
  <c r="D692" i="28"/>
  <c r="N692" i="28" s="1"/>
  <c r="B608" i="23"/>
  <c r="D608" i="22"/>
  <c r="F692" i="28"/>
  <c r="D608" i="23"/>
  <c r="F608" i="21"/>
  <c r="F608" i="22"/>
  <c r="C609" i="23"/>
  <c r="D609" i="22"/>
  <c r="B609" i="23"/>
  <c r="D609" i="21"/>
  <c r="F609" i="22"/>
  <c r="F693" i="28"/>
  <c r="D609" i="23"/>
  <c r="F609" i="21"/>
  <c r="H608" i="23"/>
  <c r="E696" i="28"/>
  <c r="M612" i="19"/>
  <c r="G692" i="28"/>
  <c r="E609" i="23"/>
  <c r="G609" i="22"/>
  <c r="F606" i="23"/>
  <c r="H606" i="21"/>
  <c r="M607" i="19"/>
  <c r="H606" i="22"/>
  <c r="E607" i="22"/>
  <c r="AN606" i="1"/>
  <c r="BA606" i="1"/>
  <c r="B609" i="21"/>
  <c r="B609" i="22"/>
  <c r="B693" i="28"/>
  <c r="J608" i="22"/>
  <c r="F608" i="23"/>
  <c r="D608" i="21"/>
  <c r="C610" i="23"/>
  <c r="D610" i="21"/>
  <c r="D610" i="22"/>
  <c r="B610" i="23"/>
  <c r="D694" i="28"/>
  <c r="I609" i="21"/>
  <c r="J693" i="28"/>
  <c r="H694" i="28"/>
  <c r="H610" i="22"/>
  <c r="AN607" i="1"/>
  <c r="D610" i="23"/>
  <c r="M608" i="19"/>
  <c r="C608" i="23"/>
  <c r="D691" i="28"/>
  <c r="F609" i="23"/>
  <c r="BA608" i="1"/>
  <c r="H607" i="21"/>
  <c r="I610" i="23"/>
  <c r="L694" i="28"/>
  <c r="I606" i="23"/>
  <c r="I609" i="23"/>
  <c r="E607" i="21"/>
  <c r="H610" i="23"/>
  <c r="F611" i="23"/>
  <c r="AN608" i="1"/>
  <c r="F610" i="21"/>
  <c r="N606" i="19"/>
  <c r="K609" i="22"/>
  <c r="G612" i="21"/>
  <c r="H691" i="28"/>
  <c r="C611" i="23"/>
  <c r="I608" i="21"/>
  <c r="D606" i="23"/>
  <c r="E612" i="23"/>
  <c r="K611" i="22"/>
  <c r="L691" i="28"/>
  <c r="F610" i="23"/>
  <c r="H610" i="21"/>
  <c r="I609" i="22"/>
  <c r="K609" i="21"/>
  <c r="H606" i="23"/>
  <c r="O611" i="19"/>
  <c r="I611" i="23"/>
  <c r="N611" i="19"/>
  <c r="D696" i="28"/>
  <c r="N696" i="28" s="1"/>
  <c r="N607" i="19"/>
  <c r="F694" i="28"/>
  <c r="O606" i="19"/>
  <c r="I610" i="22"/>
  <c r="E692" i="28"/>
  <c r="G609" i="21"/>
  <c r="G696" i="28"/>
  <c r="D611" i="23"/>
  <c r="D693" i="28"/>
  <c r="N693" i="28" s="1"/>
  <c r="K692" i="28"/>
  <c r="E691" i="28"/>
  <c r="G609" i="23"/>
  <c r="K695" i="28"/>
  <c r="J611" i="21"/>
  <c r="J611" i="22"/>
  <c r="H695" i="28"/>
  <c r="H696" i="28"/>
  <c r="H612" i="22"/>
  <c r="N612" i="19"/>
  <c r="H612" i="21"/>
  <c r="H611" i="21"/>
  <c r="B610" i="21"/>
  <c r="B610" i="22"/>
  <c r="B694" i="28"/>
  <c r="F607" i="21"/>
  <c r="L696" i="28"/>
  <c r="E612" i="22"/>
  <c r="F610" i="22"/>
  <c r="E606" i="23"/>
  <c r="G610" i="23"/>
  <c r="J694" i="28"/>
  <c r="B608" i="22"/>
  <c r="B608" i="21"/>
  <c r="G693" i="28"/>
  <c r="D611" i="21"/>
  <c r="D607" i="21"/>
  <c r="F607" i="22"/>
  <c r="D695" i="28"/>
  <c r="N695" i="28" s="1"/>
  <c r="H609" i="23"/>
  <c r="I607" i="22"/>
  <c r="J691" i="28"/>
  <c r="J612" i="22"/>
  <c r="H612" i="23"/>
  <c r="K696" i="28"/>
  <c r="J612" i="21"/>
  <c r="J692" i="28"/>
  <c r="BA610" i="1"/>
  <c r="G606" i="23"/>
  <c r="C697" i="28"/>
  <c r="N605" i="19"/>
  <c r="E690" i="28"/>
  <c r="K606" i="21"/>
  <c r="E606" i="21"/>
  <c r="D606" i="21"/>
  <c r="K606" i="22"/>
  <c r="D606" i="22"/>
  <c r="D690" i="28"/>
  <c r="F606" i="22"/>
  <c r="BG593" i="1"/>
  <c r="AN602" i="1"/>
  <c r="AN600" i="1"/>
  <c r="N685" i="28"/>
  <c r="BA600" i="1"/>
  <c r="H603" i="22"/>
  <c r="H686" i="28"/>
  <c r="H604" i="21"/>
  <c r="M605" i="19"/>
  <c r="H603" i="21"/>
  <c r="E605" i="23"/>
  <c r="H604" i="22"/>
  <c r="C689" i="28"/>
  <c r="H602" i="23"/>
  <c r="H687" i="28"/>
  <c r="J602" i="22"/>
  <c r="AI366" i="38"/>
  <c r="AN604" i="1"/>
  <c r="G601" i="21"/>
  <c r="K685" i="28"/>
  <c r="AN599" i="1"/>
  <c r="BA599" i="1"/>
  <c r="G684" i="28"/>
  <c r="AI598" i="1"/>
  <c r="N601" i="19"/>
  <c r="E685" i="28"/>
  <c r="K600" i="21"/>
  <c r="F600" i="23"/>
  <c r="I600" i="23"/>
  <c r="I601" i="22"/>
  <c r="D684" i="28"/>
  <c r="N684" i="28" s="1"/>
  <c r="AK598" i="1"/>
  <c r="AW598" i="1"/>
  <c r="D605" i="23"/>
  <c r="F688" i="28"/>
  <c r="F605" i="21"/>
  <c r="F605" i="22"/>
  <c r="G686" i="28"/>
  <c r="E598" i="19"/>
  <c r="AG598" i="1"/>
  <c r="AN603" i="1"/>
  <c r="F599" i="23"/>
  <c r="N599" i="19"/>
  <c r="AL598" i="1"/>
  <c r="F683" i="28"/>
  <c r="D600" i="23"/>
  <c r="F600" i="21"/>
  <c r="F600" i="22"/>
  <c r="F684" i="28"/>
  <c r="N602" i="19"/>
  <c r="H602" i="21"/>
  <c r="F602" i="23"/>
  <c r="H602" i="22"/>
  <c r="H685" i="28"/>
  <c r="J604" i="22"/>
  <c r="K687" i="28"/>
  <c r="H604" i="23"/>
  <c r="J604" i="21"/>
  <c r="B604" i="22"/>
  <c r="B687" i="28"/>
  <c r="B604" i="21"/>
  <c r="L683" i="28"/>
  <c r="C599" i="22"/>
  <c r="G605" i="23"/>
  <c r="H600" i="22"/>
  <c r="AE598" i="1"/>
  <c r="AQ598" i="1"/>
  <c r="K604" i="22"/>
  <c r="K604" i="21"/>
  <c r="L687" i="28"/>
  <c r="I604" i="23"/>
  <c r="G599" i="21"/>
  <c r="D602" i="23"/>
  <c r="F602" i="22"/>
  <c r="F685" i="28"/>
  <c r="F602" i="21"/>
  <c r="D603" i="22"/>
  <c r="D686" i="28"/>
  <c r="C603" i="23"/>
  <c r="B603" i="23"/>
  <c r="D603" i="21"/>
  <c r="L688" i="28"/>
  <c r="K605" i="21"/>
  <c r="K605" i="22"/>
  <c r="I605" i="23"/>
  <c r="K601" i="21"/>
  <c r="L684" i="28"/>
  <c r="K601" i="22"/>
  <c r="I601" i="23"/>
  <c r="BA602" i="1"/>
  <c r="F605" i="23"/>
  <c r="O605" i="19"/>
  <c r="H683" i="28"/>
  <c r="M603" i="19"/>
  <c r="B684" i="28"/>
  <c r="B601" i="21"/>
  <c r="B601" i="22"/>
  <c r="D604" i="21"/>
  <c r="D604" i="22"/>
  <c r="D687" i="28"/>
  <c r="N687" i="28" s="1"/>
  <c r="B604" i="23"/>
  <c r="C604" i="23"/>
  <c r="AS598" i="1"/>
  <c r="D600" i="21"/>
  <c r="D600" i="22"/>
  <c r="C600" i="23"/>
  <c r="D683" i="28"/>
  <c r="N683" i="28" s="1"/>
  <c r="B600" i="23"/>
  <c r="K686" i="28"/>
  <c r="H603" i="23"/>
  <c r="J603" i="21"/>
  <c r="J603" i="22"/>
  <c r="BA603" i="1"/>
  <c r="L686" i="28"/>
  <c r="I603" i="23"/>
  <c r="K603" i="21"/>
  <c r="K603" i="22"/>
  <c r="F601" i="21"/>
  <c r="AF598" i="1"/>
  <c r="D603" i="23"/>
  <c r="F603" i="21"/>
  <c r="F603" i="22"/>
  <c r="F686" i="28"/>
  <c r="F601" i="22"/>
  <c r="L685" i="28"/>
  <c r="B688" i="28"/>
  <c r="G603" i="22"/>
  <c r="E603" i="22"/>
  <c r="E603" i="21"/>
  <c r="E686" i="28"/>
  <c r="AC593" i="1"/>
  <c r="B686" i="28"/>
  <c r="B603" i="21"/>
  <c r="B603" i="22"/>
  <c r="D604" i="23"/>
  <c r="F604" i="21"/>
  <c r="F604" i="22"/>
  <c r="F687" i="28"/>
  <c r="C599" i="23"/>
  <c r="B599" i="23"/>
  <c r="N603" i="19"/>
  <c r="E684" i="28"/>
  <c r="E601" i="21"/>
  <c r="E601" i="22"/>
  <c r="M601" i="19"/>
  <c r="E604" i="22"/>
  <c r="K602" i="21"/>
  <c r="B605" i="22"/>
  <c r="J605" i="22"/>
  <c r="B601" i="23"/>
  <c r="J600" i="22"/>
  <c r="H600" i="23"/>
  <c r="K683" i="28"/>
  <c r="J600" i="21"/>
  <c r="O604" i="19"/>
  <c r="J687" i="28"/>
  <c r="G604" i="23"/>
  <c r="I604" i="22"/>
  <c r="I604" i="21"/>
  <c r="O599" i="19"/>
  <c r="G599" i="23"/>
  <c r="D688" i="28"/>
  <c r="N688" i="28" s="1"/>
  <c r="D605" i="21"/>
  <c r="C605" i="23"/>
  <c r="D605" i="22"/>
  <c r="B605" i="23"/>
  <c r="AI364" i="38"/>
  <c r="AX598" i="1"/>
  <c r="O603" i="19"/>
  <c r="J686" i="28"/>
  <c r="G603" i="23"/>
  <c r="I603" i="21"/>
  <c r="I603" i="22"/>
  <c r="G599" i="22"/>
  <c r="I599" i="23"/>
  <c r="E688" i="28"/>
  <c r="E605" i="21"/>
  <c r="E605" i="22"/>
  <c r="B602" i="21"/>
  <c r="B602" i="22"/>
  <c r="B685" i="28"/>
  <c r="M685" i="28" s="1"/>
  <c r="E602" i="22"/>
  <c r="E604" i="21"/>
  <c r="C599" i="21"/>
  <c r="B605" i="21"/>
  <c r="F604" i="23"/>
  <c r="E599" i="23"/>
  <c r="E604" i="23"/>
  <c r="J605" i="21"/>
  <c r="E603" i="23"/>
  <c r="J601" i="21"/>
  <c r="J688" i="28"/>
  <c r="M602" i="19"/>
  <c r="E602" i="23"/>
  <c r="G602" i="22"/>
  <c r="G685" i="28"/>
  <c r="G602" i="21"/>
  <c r="AA597" i="1"/>
  <c r="AJ598" i="1"/>
  <c r="AV598" i="1"/>
  <c r="AT598" i="1"/>
  <c r="AH598" i="1"/>
  <c r="H599" i="23"/>
  <c r="O600" i="19"/>
  <c r="G600" i="23"/>
  <c r="I600" i="22"/>
  <c r="J683" i="28"/>
  <c r="I600" i="21"/>
  <c r="M600" i="19"/>
  <c r="G683" i="28"/>
  <c r="E600" i="23"/>
  <c r="G600" i="21"/>
  <c r="G600" i="22"/>
  <c r="B600" i="22"/>
  <c r="B683" i="28"/>
  <c r="B600" i="21"/>
  <c r="O602" i="19"/>
  <c r="I602" i="21"/>
  <c r="G602" i="23"/>
  <c r="I602" i="22"/>
  <c r="J685" i="28"/>
  <c r="E602" i="21"/>
  <c r="J601" i="22"/>
  <c r="I605" i="21"/>
  <c r="I601" i="21"/>
  <c r="K688" i="28"/>
  <c r="D599" i="23"/>
  <c r="D601" i="22"/>
  <c r="F603" i="23"/>
  <c r="AN601" i="1"/>
  <c r="AO601" i="1"/>
  <c r="BA601" i="1"/>
  <c r="BA604" i="1"/>
  <c r="AO604" i="1"/>
  <c r="BG594" i="1"/>
  <c r="AA596" i="1"/>
  <c r="BH594" i="1"/>
  <c r="R592" i="1"/>
  <c r="AI597" i="1"/>
  <c r="AV595" i="1"/>
  <c r="BH596" i="1"/>
  <c r="BJ591" i="1"/>
  <c r="AX594" i="1"/>
  <c r="J598" i="19"/>
  <c r="AQ594" i="1"/>
  <c r="AA592" i="1"/>
  <c r="N592" i="19"/>
  <c r="AZ592" i="1"/>
  <c r="BH591" i="1"/>
  <c r="J594" i="19"/>
  <c r="AB594" i="1"/>
  <c r="H598" i="19"/>
  <c r="H1056" i="19" s="1"/>
  <c r="C680" i="28"/>
  <c r="AE597" i="1"/>
  <c r="E597" i="19"/>
  <c r="E1055" i="19" s="1"/>
  <c r="AQ596" i="1"/>
  <c r="AT596" i="1"/>
  <c r="J596" i="19"/>
  <c r="AS597" i="1"/>
  <c r="L594" i="19"/>
  <c r="BJ593" i="1"/>
  <c r="J592" i="19"/>
  <c r="AQ595" i="1"/>
  <c r="AG594" i="1"/>
  <c r="BI593" i="1"/>
  <c r="AE594" i="1"/>
  <c r="BB593" i="1"/>
  <c r="B596" i="19"/>
  <c r="BJ597" i="1"/>
  <c r="AA594" i="1"/>
  <c r="AV593" i="1"/>
  <c r="AU592" i="1"/>
  <c r="B598" i="19"/>
  <c r="O595" i="19"/>
  <c r="B594" i="19"/>
  <c r="BI597" i="1"/>
  <c r="AU596" i="1"/>
  <c r="BI596" i="1"/>
  <c r="AH595" i="1"/>
  <c r="BD594" i="1"/>
  <c r="Q594" i="1"/>
  <c r="R594" i="1" s="1"/>
  <c r="AS593" i="1"/>
  <c r="BH593" i="1"/>
  <c r="AQ592" i="1"/>
  <c r="BI591" i="1"/>
  <c r="C598" i="21"/>
  <c r="AV597" i="1"/>
  <c r="BH597" i="1"/>
  <c r="AE595" i="1"/>
  <c r="AZ594" i="1"/>
  <c r="BE594" i="1"/>
  <c r="AI593" i="1"/>
  <c r="AB592" i="1"/>
  <c r="BH592" i="1"/>
  <c r="H597" i="19"/>
  <c r="F593" i="19"/>
  <c r="F1051" i="19" s="1"/>
  <c r="AJ594" i="1"/>
  <c r="AT597" i="1"/>
  <c r="F598" i="19"/>
  <c r="F1056" i="19" s="1"/>
  <c r="AH597" i="1"/>
  <c r="H596" i="22"/>
  <c r="H596" i="21"/>
  <c r="H678" i="28"/>
  <c r="F596" i="23"/>
  <c r="M595" i="19"/>
  <c r="C593" i="22"/>
  <c r="C593" i="21"/>
  <c r="C675" i="28"/>
  <c r="G598" i="21"/>
  <c r="G680" i="28"/>
  <c r="G598" i="22"/>
  <c r="Q596" i="1"/>
  <c r="R596" i="1" s="1"/>
  <c r="AB596" i="1"/>
  <c r="BH595" i="1"/>
  <c r="G596" i="19"/>
  <c r="F594" i="23"/>
  <c r="N594" i="19"/>
  <c r="B593" i="22"/>
  <c r="B593" i="21"/>
  <c r="B675" i="28"/>
  <c r="AH592" i="1"/>
  <c r="BB591" i="1"/>
  <c r="F592" i="19"/>
  <c r="F1050" i="19" s="1"/>
  <c r="BG597" i="1"/>
  <c r="L598" i="19"/>
  <c r="AR597" i="1"/>
  <c r="D598" i="19"/>
  <c r="D596" i="23"/>
  <c r="F596" i="22"/>
  <c r="F678" i="28"/>
  <c r="AT592" i="1"/>
  <c r="C596" i="23"/>
  <c r="C594" i="21"/>
  <c r="C594" i="22"/>
  <c r="AK597" i="1"/>
  <c r="BF597" i="1"/>
  <c r="Z597" i="1"/>
  <c r="AW597" i="1"/>
  <c r="K598" i="19"/>
  <c r="AL597" i="1"/>
  <c r="L597" i="19"/>
  <c r="AX596" i="1"/>
  <c r="BG596" i="1"/>
  <c r="AR596" i="1"/>
  <c r="D597" i="19"/>
  <c r="AF596" i="1"/>
  <c r="AO596" i="1" s="1"/>
  <c r="BJ595" i="1"/>
  <c r="AS595" i="1"/>
  <c r="E596" i="19"/>
  <c r="BI595" i="1"/>
  <c r="AT593" i="1"/>
  <c r="AT594" i="1"/>
  <c r="F594" i="19"/>
  <c r="F1052" i="19" s="1"/>
  <c r="AH593" i="1"/>
  <c r="L592" i="19"/>
  <c r="AC591" i="1"/>
  <c r="D592" i="19"/>
  <c r="C594" i="23"/>
  <c r="Z596" i="1"/>
  <c r="K597" i="19"/>
  <c r="C597" i="22"/>
  <c r="C597" i="21"/>
  <c r="C679" i="28"/>
  <c r="BG595" i="1"/>
  <c r="AL595" i="1"/>
  <c r="AR595" i="1"/>
  <c r="BD595" i="1"/>
  <c r="K595" i="19"/>
  <c r="Z594" i="1"/>
  <c r="AK594" i="1"/>
  <c r="C677" i="28"/>
  <c r="C595" i="22"/>
  <c r="BG591" i="1"/>
  <c r="Z591" i="1"/>
  <c r="BF591" i="1"/>
  <c r="F596" i="21"/>
  <c r="C598" i="22"/>
  <c r="H596" i="23"/>
  <c r="C678" i="28"/>
  <c r="C596" i="22"/>
  <c r="C596" i="21"/>
  <c r="AR593" i="1"/>
  <c r="BD593" i="1"/>
  <c r="BE591" i="1"/>
  <c r="F597" i="19"/>
  <c r="F1055" i="19" s="1"/>
  <c r="N595" i="19"/>
  <c r="H677" i="28"/>
  <c r="H595" i="21"/>
  <c r="H595" i="22"/>
  <c r="BB597" i="1"/>
  <c r="AZ596" i="1"/>
  <c r="BE595" i="1"/>
  <c r="AK593" i="1"/>
  <c r="BF593" i="1"/>
  <c r="K594" i="19"/>
  <c r="Z593" i="1"/>
  <c r="AW593" i="1"/>
  <c r="C676" i="28"/>
  <c r="AS592" i="1"/>
  <c r="E593" i="19"/>
  <c r="AG592" i="1"/>
  <c r="BD591" i="1"/>
  <c r="I681" i="28"/>
  <c r="BB595" i="1"/>
  <c r="AF594" i="1"/>
  <c r="AO594" i="1" s="1"/>
  <c r="BI594" i="1"/>
  <c r="AU594" i="1"/>
  <c r="BC594" i="1"/>
  <c r="AI595" i="1"/>
  <c r="AL593" i="1"/>
  <c r="L593" i="19"/>
  <c r="AX592" i="1"/>
  <c r="BG592" i="1"/>
  <c r="AR592" i="1"/>
  <c r="D593" i="19"/>
  <c r="AF592" i="1"/>
  <c r="AO592" i="1" s="1"/>
  <c r="BD592" i="1"/>
  <c r="L596" i="19"/>
  <c r="E677" i="28"/>
  <c r="E595" i="22"/>
  <c r="E595" i="21"/>
  <c r="G593" i="19"/>
  <c r="G1051" i="19" s="1"/>
  <c r="C595" i="21"/>
  <c r="BE597" i="1"/>
  <c r="AG595" i="1"/>
  <c r="BE593" i="1"/>
  <c r="K593" i="19"/>
  <c r="G592" i="19"/>
  <c r="G1050" i="19" s="1"/>
  <c r="BD597" i="1"/>
  <c r="BD596" i="1"/>
  <c r="AE593" i="1"/>
  <c r="BI592" i="1"/>
  <c r="AS596" i="1"/>
  <c r="AH596" i="1"/>
  <c r="H593" i="19"/>
  <c r="AK596" i="1"/>
  <c r="AJ592" i="1"/>
  <c r="L595" i="19"/>
  <c r="D595" i="19"/>
  <c r="AZ597" i="1"/>
  <c r="AJ596" i="1"/>
  <c r="G594" i="19"/>
  <c r="AQ597" i="1"/>
  <c r="Q597" i="1"/>
  <c r="R597" i="1" s="1"/>
  <c r="AW596" i="1"/>
  <c r="AE596" i="1"/>
  <c r="AB595" i="1"/>
  <c r="BB594" i="1"/>
  <c r="AQ593" i="1"/>
  <c r="BF592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B591" i="1"/>
  <c r="AX597" i="1"/>
  <c r="AF597" i="1"/>
  <c r="BE596" i="1"/>
  <c r="AV596" i="1"/>
  <c r="AL596" i="1"/>
  <c r="AC596" i="1"/>
  <c r="BC595" i="1"/>
  <c r="AT595" i="1"/>
  <c r="AJ595" i="1"/>
  <c r="AA595" i="1"/>
  <c r="AR594" i="1"/>
  <c r="AH594" i="1"/>
  <c r="AX593" i="1"/>
  <c r="AF593" i="1"/>
  <c r="BE592" i="1"/>
  <c r="AV592" i="1"/>
  <c r="AL592" i="1"/>
  <c r="AC592" i="1"/>
  <c r="BC591" i="1"/>
  <c r="AA591" i="1"/>
  <c r="AG596" i="1"/>
  <c r="BF595" i="1"/>
  <c r="Z595" i="1"/>
  <c r="BC596" i="1"/>
  <c r="BC592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BC597" i="1"/>
  <c r="AJ597" i="1"/>
  <c r="AX595" i="1"/>
  <c r="AF595" i="1"/>
  <c r="AV594" i="1"/>
  <c r="AL594" i="1"/>
  <c r="BC593" i="1"/>
  <c r="AJ593" i="1"/>
  <c r="B584" i="1"/>
  <c r="C584" i="1"/>
  <c r="C585" i="19" s="1"/>
  <c r="E584" i="1"/>
  <c r="D585" i="19" s="1"/>
  <c r="G584" i="1"/>
  <c r="H584" i="1"/>
  <c r="F585" i="19" s="1"/>
  <c r="F1043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H1044" i="19" s="1"/>
  <c r="K585" i="1"/>
  <c r="I586" i="19" s="1"/>
  <c r="I667" i="28" s="1"/>
  <c r="M585" i="1"/>
  <c r="J586" i="19" s="1"/>
  <c r="J1044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J1045" i="19" s="1"/>
  <c r="N586" i="1"/>
  <c r="K587" i="19" s="1"/>
  <c r="O586" i="1"/>
  <c r="L587" i="19" s="1"/>
  <c r="B587" i="1"/>
  <c r="C587" i="1"/>
  <c r="C588" i="19" s="1"/>
  <c r="E587" i="1"/>
  <c r="G587" i="1"/>
  <c r="E588" i="19" s="1"/>
  <c r="E1046" i="19" s="1"/>
  <c r="H587" i="1"/>
  <c r="F588" i="19" s="1"/>
  <c r="F1046" i="19" s="1"/>
  <c r="I587" i="1"/>
  <c r="G588" i="19" s="1"/>
  <c r="G1046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F1047" i="19" s="1"/>
  <c r="I588" i="1"/>
  <c r="G589" i="19" s="1"/>
  <c r="G1047" i="19" s="1"/>
  <c r="J588" i="1"/>
  <c r="H589" i="19" s="1"/>
  <c r="H1047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F1048" i="19" s="1"/>
  <c r="I589" i="1"/>
  <c r="G590" i="19" s="1"/>
  <c r="G1048" i="19" s="1"/>
  <c r="J589" i="1"/>
  <c r="H590" i="19" s="1"/>
  <c r="H1048" i="19" s="1"/>
  <c r="K589" i="1"/>
  <c r="I590" i="19" s="1"/>
  <c r="I671" i="28" s="1"/>
  <c r="M589" i="1"/>
  <c r="N589" i="1"/>
  <c r="K590" i="19" s="1"/>
  <c r="O589" i="1"/>
  <c r="B590" i="1"/>
  <c r="AE591" i="1" s="1"/>
  <c r="C590" i="1"/>
  <c r="C591" i="19" s="1"/>
  <c r="C592" i="22" s="1"/>
  <c r="E590" i="1"/>
  <c r="AF591" i="1" s="1"/>
  <c r="G590" i="1"/>
  <c r="H590" i="1"/>
  <c r="Q590" i="1" s="1"/>
  <c r="I590" i="1"/>
  <c r="J590" i="1"/>
  <c r="K590" i="1"/>
  <c r="I591" i="19" s="1"/>
  <c r="I672" i="28" s="1"/>
  <c r="M590" i="1"/>
  <c r="AV591" i="1" s="1"/>
  <c r="N590" i="1"/>
  <c r="AK591" i="1" s="1"/>
  <c r="O590" i="1"/>
  <c r="AC590" i="1" s="1"/>
  <c r="AH357" i="38"/>
  <c r="AH341" i="38"/>
  <c r="AH355" i="38"/>
  <c r="M721" i="28" l="1"/>
  <c r="N721" i="28"/>
  <c r="M713" i="28"/>
  <c r="N713" i="28"/>
  <c r="M702" i="28"/>
  <c r="M704" i="28"/>
  <c r="E705" i="28"/>
  <c r="M701" i="28"/>
  <c r="M703" i="28"/>
  <c r="M594" i="19"/>
  <c r="G1052" i="19"/>
  <c r="O594" i="19"/>
  <c r="J1052" i="19"/>
  <c r="H705" i="28"/>
  <c r="E594" i="22"/>
  <c r="E1051" i="19"/>
  <c r="J596" i="22"/>
  <c r="K705" i="28"/>
  <c r="J705" i="28"/>
  <c r="I596" i="21"/>
  <c r="J1054" i="19"/>
  <c r="D596" i="21"/>
  <c r="D676" i="28"/>
  <c r="N676" i="28" s="1"/>
  <c r="D599" i="22"/>
  <c r="H597" i="22"/>
  <c r="H1055" i="19"/>
  <c r="M598" i="19"/>
  <c r="E1056" i="19"/>
  <c r="B705" i="28"/>
  <c r="G705" i="28"/>
  <c r="M700" i="28"/>
  <c r="H594" i="22"/>
  <c r="H1051" i="19"/>
  <c r="J599" i="22"/>
  <c r="O592" i="19"/>
  <c r="J1050" i="19"/>
  <c r="G597" i="21"/>
  <c r="G1054" i="19"/>
  <c r="F592" i="23"/>
  <c r="N596" i="19"/>
  <c r="E1054" i="19"/>
  <c r="K599" i="21"/>
  <c r="B594" i="21"/>
  <c r="B597" i="22"/>
  <c r="I594" i="23"/>
  <c r="I598" i="22"/>
  <c r="J1056" i="19"/>
  <c r="L705" i="28"/>
  <c r="F705" i="28"/>
  <c r="D705" i="28"/>
  <c r="N698" i="28"/>
  <c r="M698" i="28"/>
  <c r="B697" i="28"/>
  <c r="K697" i="28"/>
  <c r="F697" i="28"/>
  <c r="M693" i="28"/>
  <c r="L697" i="28"/>
  <c r="M692" i="28"/>
  <c r="G697" i="28"/>
  <c r="J697" i="28"/>
  <c r="M696" i="28"/>
  <c r="E697" i="28"/>
  <c r="M694" i="28"/>
  <c r="N694" i="28"/>
  <c r="M695" i="28"/>
  <c r="H697" i="28"/>
  <c r="M691" i="28"/>
  <c r="N691" i="28"/>
  <c r="D697" i="28"/>
  <c r="N690" i="28"/>
  <c r="M690" i="28"/>
  <c r="M684" i="28"/>
  <c r="E598" i="22"/>
  <c r="N598" i="19"/>
  <c r="H599" i="22"/>
  <c r="G689" i="28"/>
  <c r="H599" i="21"/>
  <c r="M688" i="28"/>
  <c r="I599" i="22"/>
  <c r="I599" i="21"/>
  <c r="J599" i="21"/>
  <c r="K599" i="22"/>
  <c r="B598" i="22"/>
  <c r="B682" i="28"/>
  <c r="B689" i="28" s="1"/>
  <c r="B599" i="21"/>
  <c r="B599" i="22"/>
  <c r="K682" i="28"/>
  <c r="K689" i="28" s="1"/>
  <c r="L682" i="28"/>
  <c r="L689" i="28" s="1"/>
  <c r="D599" i="21"/>
  <c r="AN598" i="1"/>
  <c r="AO598" i="1"/>
  <c r="BA598" i="1"/>
  <c r="J682" i="28"/>
  <c r="J689" i="28" s="1"/>
  <c r="H682" i="28"/>
  <c r="H689" i="28" s="1"/>
  <c r="D682" i="28"/>
  <c r="M686" i="28"/>
  <c r="N686" i="28"/>
  <c r="M683" i="28"/>
  <c r="M687" i="28"/>
  <c r="E682" i="28"/>
  <c r="E689" i="28" s="1"/>
  <c r="E599" i="21"/>
  <c r="E599" i="22"/>
  <c r="F599" i="21"/>
  <c r="F599" i="22"/>
  <c r="F682" i="28"/>
  <c r="F689" i="28" s="1"/>
  <c r="I595" i="22"/>
  <c r="F593" i="22"/>
  <c r="H679" i="28"/>
  <c r="I598" i="21"/>
  <c r="B595" i="21"/>
  <c r="J680" i="28"/>
  <c r="H592" i="23"/>
  <c r="B594" i="23"/>
  <c r="O598" i="19"/>
  <c r="B594" i="22"/>
  <c r="B677" i="28"/>
  <c r="B596" i="23"/>
  <c r="I593" i="22"/>
  <c r="J678" i="28"/>
  <c r="B598" i="21"/>
  <c r="I594" i="21"/>
  <c r="J677" i="28"/>
  <c r="B596" i="21"/>
  <c r="I594" i="22"/>
  <c r="B676" i="28"/>
  <c r="B680" i="28"/>
  <c r="I593" i="21"/>
  <c r="E598" i="21"/>
  <c r="K678" i="28"/>
  <c r="J676" i="28"/>
  <c r="B595" i="22"/>
  <c r="B679" i="28"/>
  <c r="G594" i="23"/>
  <c r="AN596" i="1"/>
  <c r="I595" i="21"/>
  <c r="J596" i="21"/>
  <c r="F598" i="23"/>
  <c r="L676" i="28"/>
  <c r="AN594" i="1"/>
  <c r="AN597" i="1"/>
  <c r="D593" i="23"/>
  <c r="G596" i="23"/>
  <c r="K594" i="21"/>
  <c r="E597" i="22"/>
  <c r="I597" i="21"/>
  <c r="B678" i="28"/>
  <c r="J675" i="28"/>
  <c r="E680" i="28"/>
  <c r="N597" i="19"/>
  <c r="G595" i="23"/>
  <c r="I597" i="22"/>
  <c r="G592" i="23"/>
  <c r="G597" i="22"/>
  <c r="O597" i="19"/>
  <c r="M597" i="19"/>
  <c r="F675" i="28"/>
  <c r="I596" i="22"/>
  <c r="J679" i="28"/>
  <c r="AN592" i="1"/>
  <c r="G595" i="21"/>
  <c r="AH591" i="1"/>
  <c r="AT591" i="1"/>
  <c r="E679" i="28"/>
  <c r="B597" i="21"/>
  <c r="B596" i="22"/>
  <c r="E595" i="23"/>
  <c r="AN593" i="1"/>
  <c r="C674" i="28"/>
  <c r="C681" i="28" s="1"/>
  <c r="D595" i="23"/>
  <c r="H680" i="28"/>
  <c r="O593" i="19"/>
  <c r="D596" i="22"/>
  <c r="H598" i="21"/>
  <c r="H597" i="21"/>
  <c r="E598" i="23"/>
  <c r="H598" i="22"/>
  <c r="F597" i="23"/>
  <c r="AO591" i="1"/>
  <c r="BA591" i="1"/>
  <c r="D594" i="23"/>
  <c r="F676" i="28"/>
  <c r="F594" i="22"/>
  <c r="F594" i="21"/>
  <c r="AQ591" i="1"/>
  <c r="M592" i="19"/>
  <c r="E592" i="23"/>
  <c r="AI591" i="1"/>
  <c r="AU591" i="1"/>
  <c r="BA594" i="1"/>
  <c r="J593" i="22"/>
  <c r="J593" i="21"/>
  <c r="K675" i="28"/>
  <c r="H593" i="23"/>
  <c r="J594" i="21"/>
  <c r="J594" i="22"/>
  <c r="H594" i="23"/>
  <c r="K676" i="28"/>
  <c r="F595" i="23"/>
  <c r="AW591" i="1"/>
  <c r="B592" i="23"/>
  <c r="C592" i="23"/>
  <c r="H676" i="28"/>
  <c r="D598" i="23"/>
  <c r="F598" i="21"/>
  <c r="F680" i="28"/>
  <c r="F598" i="22"/>
  <c r="AN591" i="1"/>
  <c r="D679" i="28"/>
  <c r="B597" i="23"/>
  <c r="D597" i="22"/>
  <c r="C597" i="23"/>
  <c r="D597" i="21"/>
  <c r="M593" i="19"/>
  <c r="E593" i="23"/>
  <c r="G593" i="22"/>
  <c r="G675" i="28"/>
  <c r="G593" i="21"/>
  <c r="D593" i="22"/>
  <c r="D593" i="21"/>
  <c r="D675" i="28"/>
  <c r="M675" i="28" s="1"/>
  <c r="B593" i="23"/>
  <c r="C593" i="23"/>
  <c r="F677" i="28"/>
  <c r="D594" i="21"/>
  <c r="D680" i="28"/>
  <c r="N680" i="28" s="1"/>
  <c r="D598" i="22"/>
  <c r="B598" i="23"/>
  <c r="D598" i="21"/>
  <c r="C598" i="23"/>
  <c r="G598" i="23"/>
  <c r="L677" i="28"/>
  <c r="I595" i="23"/>
  <c r="K595" i="22"/>
  <c r="K595" i="21"/>
  <c r="BA592" i="1"/>
  <c r="E594" i="23"/>
  <c r="G676" i="28"/>
  <c r="G594" i="22"/>
  <c r="G594" i="21"/>
  <c r="F595" i="21"/>
  <c r="D594" i="22"/>
  <c r="I592" i="23"/>
  <c r="E596" i="22"/>
  <c r="E596" i="21"/>
  <c r="E678" i="28"/>
  <c r="E597" i="21"/>
  <c r="K597" i="22"/>
  <c r="K597" i="21"/>
  <c r="L679" i="28"/>
  <c r="I597" i="23"/>
  <c r="D678" i="28"/>
  <c r="H594" i="21"/>
  <c r="C592" i="21"/>
  <c r="D591" i="19"/>
  <c r="AR591" i="1"/>
  <c r="E597" i="23"/>
  <c r="AS591" i="1"/>
  <c r="AG591" i="1"/>
  <c r="F595" i="22"/>
  <c r="E675" i="28"/>
  <c r="E593" i="21"/>
  <c r="E593" i="22"/>
  <c r="E594" i="21"/>
  <c r="K677" i="28"/>
  <c r="H595" i="23"/>
  <c r="J595" i="22"/>
  <c r="J595" i="21"/>
  <c r="J597" i="22"/>
  <c r="J597" i="21"/>
  <c r="K679" i="28"/>
  <c r="H597" i="23"/>
  <c r="AL591" i="1"/>
  <c r="L680" i="28"/>
  <c r="I598" i="23"/>
  <c r="K598" i="21"/>
  <c r="K598" i="22"/>
  <c r="O596" i="19"/>
  <c r="G677" i="28"/>
  <c r="AX591" i="1"/>
  <c r="K680" i="28"/>
  <c r="H598" i="23"/>
  <c r="J598" i="21"/>
  <c r="J598" i="22"/>
  <c r="M596" i="19"/>
  <c r="E596" i="23"/>
  <c r="G678" i="28"/>
  <c r="G596" i="22"/>
  <c r="G596" i="21"/>
  <c r="AJ591" i="1"/>
  <c r="BA596" i="1"/>
  <c r="D677" i="28"/>
  <c r="B595" i="23"/>
  <c r="D595" i="22"/>
  <c r="D595" i="21"/>
  <c r="C595" i="23"/>
  <c r="H675" i="28"/>
  <c r="N593" i="19"/>
  <c r="F593" i="23"/>
  <c r="H593" i="22"/>
  <c r="H593" i="21"/>
  <c r="L678" i="28"/>
  <c r="I596" i="23"/>
  <c r="K596" i="22"/>
  <c r="K596" i="21"/>
  <c r="K593" i="22"/>
  <c r="K593" i="21"/>
  <c r="L675" i="28"/>
  <c r="I593" i="23"/>
  <c r="G597" i="23"/>
  <c r="D597" i="23"/>
  <c r="F597" i="22"/>
  <c r="F597" i="21"/>
  <c r="F679" i="28"/>
  <c r="E676" i="28"/>
  <c r="D592" i="23"/>
  <c r="G593" i="23"/>
  <c r="F593" i="21"/>
  <c r="G595" i="22"/>
  <c r="G679" i="28"/>
  <c r="K594" i="22"/>
  <c r="AO593" i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F586" i="1"/>
  <c r="G589" i="22"/>
  <c r="AF590" i="1"/>
  <c r="AO590" i="1" s="1"/>
  <c r="R590" i="1"/>
  <c r="AI589" i="1"/>
  <c r="AJ586" i="1"/>
  <c r="AA585" i="1"/>
  <c r="AS585" i="1"/>
  <c r="L591" i="19"/>
  <c r="E585" i="19"/>
  <c r="E1043" i="19" s="1"/>
  <c r="AB584" i="1"/>
  <c r="AK589" i="1"/>
  <c r="AW588" i="1"/>
  <c r="AK587" i="1"/>
  <c r="Z587" i="1"/>
  <c r="AR585" i="1"/>
  <c r="F591" i="19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AS589" i="1"/>
  <c r="BH587" i="1"/>
  <c r="BE586" i="1"/>
  <c r="AE586" i="1"/>
  <c r="BI585" i="1"/>
  <c r="H588" i="19"/>
  <c r="G586" i="19"/>
  <c r="G1044" i="19" s="1"/>
  <c r="BC587" i="1"/>
  <c r="Q587" i="1"/>
  <c r="R587" i="1" s="1"/>
  <c r="BB586" i="1"/>
  <c r="AC586" i="1"/>
  <c r="AH588" i="1"/>
  <c r="BH588" i="1"/>
  <c r="AX587" i="1"/>
  <c r="AZ586" i="1"/>
  <c r="BF585" i="1"/>
  <c r="B588" i="19"/>
  <c r="AU589" i="1"/>
  <c r="AX586" i="1"/>
  <c r="AA586" i="1"/>
  <c r="Q584" i="1"/>
  <c r="R584" i="1" s="1"/>
  <c r="AG587" i="1"/>
  <c r="BJ586" i="1"/>
  <c r="G590" i="21"/>
  <c r="E589" i="19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AL586" i="1"/>
  <c r="BG585" i="1"/>
  <c r="AR586" i="1"/>
  <c r="BE585" i="1"/>
  <c r="D586" i="19"/>
  <c r="AZ585" i="1"/>
  <c r="AF586" i="1"/>
  <c r="BD585" i="1"/>
  <c r="BE588" i="1"/>
  <c r="AF588" i="1"/>
  <c r="AO588" i="1" s="1"/>
  <c r="D589" i="19"/>
  <c r="AU585" i="1"/>
  <c r="BI584" i="1"/>
  <c r="H585" i="19"/>
  <c r="AI585" i="1"/>
  <c r="D590" i="19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AS590" i="1"/>
  <c r="E591" i="19"/>
  <c r="E1049" i="19" s="1"/>
  <c r="L590" i="19"/>
  <c r="BG589" i="1"/>
  <c r="AC589" i="1"/>
  <c r="AA588" i="1"/>
  <c r="J589" i="19"/>
  <c r="J1047" i="19" s="1"/>
  <c r="AK590" i="1"/>
  <c r="Z590" i="1"/>
  <c r="BF590" i="1"/>
  <c r="K591" i="19"/>
  <c r="AA589" i="1"/>
  <c r="J590" i="19"/>
  <c r="J1048" i="19" s="1"/>
  <c r="AA590" i="1"/>
  <c r="BE590" i="1"/>
  <c r="J591" i="19"/>
  <c r="J1049" i="19" s="1"/>
  <c r="AV590" i="1"/>
  <c r="AQ590" i="1"/>
  <c r="B591" i="19"/>
  <c r="AE590" i="1"/>
  <c r="AZ590" i="1"/>
  <c r="AJ589" i="1"/>
  <c r="BJ588" i="1"/>
  <c r="AL587" i="1"/>
  <c r="L588" i="19"/>
  <c r="AC587" i="1"/>
  <c r="BG587" i="1"/>
  <c r="BD587" i="1"/>
  <c r="D588" i="19"/>
  <c r="AR587" i="1"/>
  <c r="BF587" i="1"/>
  <c r="BB587" i="1"/>
  <c r="BI586" i="1"/>
  <c r="H587" i="19"/>
  <c r="H1045" i="19" s="1"/>
  <c r="C590" i="21"/>
  <c r="C590" i="22"/>
  <c r="C671" i="28"/>
  <c r="H585" i="23"/>
  <c r="F671" i="28"/>
  <c r="F590" i="21"/>
  <c r="F590" i="22"/>
  <c r="AH586" i="1"/>
  <c r="F586" i="19"/>
  <c r="F1044" i="19" s="1"/>
  <c r="AH585" i="1"/>
  <c r="F589" i="22"/>
  <c r="F589" i="21"/>
  <c r="F670" i="28"/>
  <c r="J588" i="21"/>
  <c r="J588" i="22"/>
  <c r="K669" i="28"/>
  <c r="C669" i="28"/>
  <c r="C588" i="22"/>
  <c r="J585" i="19"/>
  <c r="AV585" i="1"/>
  <c r="BJ584" i="1"/>
  <c r="AA584" i="1"/>
  <c r="AE585" i="1"/>
  <c r="B585" i="19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C588" i="21"/>
  <c r="AR590" i="1"/>
  <c r="BH586" i="1"/>
  <c r="Z585" i="1"/>
  <c r="E587" i="19"/>
  <c r="L585" i="19"/>
  <c r="H590" i="21"/>
  <c r="BG590" i="1"/>
  <c r="K589" i="19"/>
  <c r="E586" i="19"/>
  <c r="E1044" i="19" s="1"/>
  <c r="C587" i="21"/>
  <c r="H671" i="28"/>
  <c r="BI590" i="1"/>
  <c r="AK586" i="1"/>
  <c r="J587" i="21"/>
  <c r="K668" i="28"/>
  <c r="BH590" i="1"/>
  <c r="AH590" i="1"/>
  <c r="BE584" i="1"/>
  <c r="H591" i="19"/>
  <c r="H1049" i="19" s="1"/>
  <c r="E590" i="19"/>
  <c r="G585" i="19"/>
  <c r="G1043" i="19" s="1"/>
  <c r="M588" i="19"/>
  <c r="AG588" i="1"/>
  <c r="G591" i="19"/>
  <c r="G587" i="19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M676" i="28" l="1"/>
  <c r="B589" i="22"/>
  <c r="D589" i="23"/>
  <c r="I588" i="22"/>
  <c r="J1046" i="19"/>
  <c r="N705" i="28"/>
  <c r="M705" i="28"/>
  <c r="E669" i="28"/>
  <c r="E1045" i="19"/>
  <c r="E588" i="23"/>
  <c r="K587" i="21"/>
  <c r="D674" i="28"/>
  <c r="N674" i="28" s="1"/>
  <c r="G588" i="22"/>
  <c r="G1045" i="19"/>
  <c r="B586" i="21"/>
  <c r="F591" i="22"/>
  <c r="F1049" i="19"/>
  <c r="E670" i="28"/>
  <c r="E1047" i="19"/>
  <c r="M590" i="19"/>
  <c r="E1048" i="19"/>
  <c r="I586" i="22"/>
  <c r="J1043" i="19"/>
  <c r="G674" i="28"/>
  <c r="G681" i="28" s="1"/>
  <c r="G1049" i="19"/>
  <c r="H586" i="22"/>
  <c r="H1043" i="19"/>
  <c r="B587" i="23"/>
  <c r="N588" i="19"/>
  <c r="H1046" i="19"/>
  <c r="F669" i="28"/>
  <c r="F1045" i="19"/>
  <c r="H586" i="23"/>
  <c r="N697" i="28"/>
  <c r="M697" i="28"/>
  <c r="D689" i="28"/>
  <c r="N682" i="28"/>
  <c r="M682" i="28"/>
  <c r="I591" i="23"/>
  <c r="C591" i="23"/>
  <c r="M680" i="28"/>
  <c r="D592" i="21"/>
  <c r="D592" i="22"/>
  <c r="M677" i="28"/>
  <c r="N677" i="28"/>
  <c r="B591" i="23"/>
  <c r="B592" i="21"/>
  <c r="B592" i="22"/>
  <c r="B674" i="28"/>
  <c r="B681" i="28" s="1"/>
  <c r="J592" i="22"/>
  <c r="J592" i="21"/>
  <c r="K674" i="28"/>
  <c r="K681" i="28" s="1"/>
  <c r="M678" i="28"/>
  <c r="N678" i="28"/>
  <c r="E674" i="28"/>
  <c r="E681" i="28" s="1"/>
  <c r="E592" i="22"/>
  <c r="E592" i="21"/>
  <c r="D591" i="21"/>
  <c r="K592" i="21"/>
  <c r="K592" i="22"/>
  <c r="H592" i="22"/>
  <c r="H592" i="21"/>
  <c r="H674" i="28"/>
  <c r="H681" i="28" s="1"/>
  <c r="I592" i="21"/>
  <c r="J674" i="28"/>
  <c r="J681" i="28" s="1"/>
  <c r="I592" i="22"/>
  <c r="G592" i="22"/>
  <c r="F674" i="28"/>
  <c r="F681" i="28" s="1"/>
  <c r="L674" i="28"/>
  <c r="L681" i="28" s="1"/>
  <c r="N675" i="28"/>
  <c r="G592" i="21"/>
  <c r="F592" i="22"/>
  <c r="F592" i="21"/>
  <c r="M679" i="28"/>
  <c r="N679" i="28"/>
  <c r="I588" i="2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M669" i="28" l="1"/>
  <c r="D681" i="28"/>
  <c r="M681" i="28" s="1"/>
  <c r="M689" i="28"/>
  <c r="N689" i="28"/>
  <c r="M674" i="28"/>
  <c r="N668" i="28"/>
  <c r="M667" i="28"/>
  <c r="M670" i="28"/>
  <c r="N670" i="28"/>
  <c r="N669" i="28"/>
  <c r="M671" i="28"/>
  <c r="N671" i="28"/>
  <c r="M672" i="28"/>
  <c r="N672" i="28"/>
  <c r="AF355" i="38"/>
  <c r="AI355" i="38" s="1"/>
  <c r="AF356" i="38"/>
  <c r="AI356" i="38" s="1"/>
  <c r="AF357" i="38"/>
  <c r="AI357" i="38" s="1"/>
  <c r="AF358" i="38"/>
  <c r="AI358" i="38" s="1"/>
  <c r="AF359" i="38"/>
  <c r="AI359" i="38" s="1"/>
  <c r="AF360" i="38"/>
  <c r="AI360" i="38" s="1"/>
  <c r="AF361" i="38"/>
  <c r="AI361" i="38" s="1"/>
  <c r="N681" i="28" l="1"/>
  <c r="AH334" i="38"/>
  <c r="AH347" i="38"/>
  <c r="B577" i="1"/>
  <c r="B578" i="19" s="1"/>
  <c r="C577" i="1"/>
  <c r="C578" i="19" s="1"/>
  <c r="E577" i="1"/>
  <c r="G577" i="1"/>
  <c r="H577" i="1"/>
  <c r="Q577" i="1" s="1"/>
  <c r="I577" i="1"/>
  <c r="G578" i="19" s="1"/>
  <c r="G1036" i="19" s="1"/>
  <c r="J577" i="1"/>
  <c r="H578" i="19" s="1"/>
  <c r="H1036" i="19" s="1"/>
  <c r="K577" i="1"/>
  <c r="I578" i="19" s="1"/>
  <c r="I658" i="28" s="1"/>
  <c r="M577" i="1"/>
  <c r="J578" i="19" s="1"/>
  <c r="J1036" i="19" s="1"/>
  <c r="N577" i="1"/>
  <c r="K578" i="19" s="1"/>
  <c r="O577" i="1"/>
  <c r="B578" i="1"/>
  <c r="C578" i="1"/>
  <c r="C579" i="19" s="1"/>
  <c r="E578" i="1"/>
  <c r="D579" i="19" s="1"/>
  <c r="G578" i="1"/>
  <c r="E579" i="19" s="1"/>
  <c r="E1037" i="19" s="1"/>
  <c r="H578" i="1"/>
  <c r="F579" i="19" s="1"/>
  <c r="F1037" i="19" s="1"/>
  <c r="I578" i="1"/>
  <c r="G579" i="19" s="1"/>
  <c r="G1037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F1038" i="19" s="1"/>
  <c r="I579" i="1"/>
  <c r="G580" i="19" s="1"/>
  <c r="G1038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E1039" i="19" s="1"/>
  <c r="H580" i="1"/>
  <c r="I580" i="1"/>
  <c r="J580" i="1"/>
  <c r="H581" i="19" s="1"/>
  <c r="H1039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F1040" i="19" s="1"/>
  <c r="I581" i="1"/>
  <c r="G582" i="19" s="1"/>
  <c r="G1040" i="19" s="1"/>
  <c r="J581" i="1"/>
  <c r="K581" i="1"/>
  <c r="I582" i="19" s="1"/>
  <c r="I662" i="28" s="1"/>
  <c r="M581" i="1"/>
  <c r="J582" i="19" s="1"/>
  <c r="J1040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F1041" i="19" s="1"/>
  <c r="I582" i="1"/>
  <c r="G583" i="19" s="1"/>
  <c r="G1041" i="19" s="1"/>
  <c r="J582" i="1"/>
  <c r="H583" i="19" s="1"/>
  <c r="H1041" i="19" s="1"/>
  <c r="K582" i="1"/>
  <c r="I583" i="19" s="1"/>
  <c r="I663" i="28" s="1"/>
  <c r="M582" i="1"/>
  <c r="J583" i="19" s="1"/>
  <c r="J1041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G1042" i="19" s="1"/>
  <c r="J583" i="1"/>
  <c r="K583" i="1"/>
  <c r="I584" i="19" s="1"/>
  <c r="I664" i="28" s="1"/>
  <c r="M583" i="1"/>
  <c r="N583" i="1"/>
  <c r="O583" i="1"/>
  <c r="AF348" i="38"/>
  <c r="AI348" i="38" s="1"/>
  <c r="AF349" i="38"/>
  <c r="AI349" i="38" s="1"/>
  <c r="AF350" i="38"/>
  <c r="AI350" i="38" s="1"/>
  <c r="AF351" i="38"/>
  <c r="AI351" i="38" s="1"/>
  <c r="AF352" i="38"/>
  <c r="AI352" i="38" s="1"/>
  <c r="AF353" i="38"/>
  <c r="AI353" i="38" s="1"/>
  <c r="AF354" i="38"/>
  <c r="AI354" i="38" s="1"/>
  <c r="AH333" i="38"/>
  <c r="AH315" i="38"/>
  <c r="AH338" i="38"/>
  <c r="AH339" i="38"/>
  <c r="AH312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B570" i="1"/>
  <c r="B571" i="19" s="1"/>
  <c r="C570" i="1"/>
  <c r="C571" i="19" s="1"/>
  <c r="E570" i="1"/>
  <c r="G570" i="1"/>
  <c r="E571" i="19" s="1"/>
  <c r="E1029" i="19" s="1"/>
  <c r="H570" i="1"/>
  <c r="F571" i="19" s="1"/>
  <c r="F1029" i="19" s="1"/>
  <c r="I570" i="1"/>
  <c r="J570" i="1"/>
  <c r="H571" i="19" s="1"/>
  <c r="H1029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J1030" i="19" s="1"/>
  <c r="N571" i="1"/>
  <c r="K572" i="19" s="1"/>
  <c r="O571" i="1"/>
  <c r="B572" i="1"/>
  <c r="C572" i="1"/>
  <c r="C573" i="19" s="1"/>
  <c r="E572" i="1"/>
  <c r="G572" i="1"/>
  <c r="E573" i="19" s="1"/>
  <c r="E1031" i="19" s="1"/>
  <c r="H572" i="1"/>
  <c r="F573" i="19" s="1"/>
  <c r="F1031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G1032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E1033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G1034" i="19" s="1"/>
  <c r="J575" i="1"/>
  <c r="K575" i="1"/>
  <c r="I576" i="19" s="1"/>
  <c r="I655" i="28" s="1"/>
  <c r="M575" i="1"/>
  <c r="J576" i="19" s="1"/>
  <c r="J1034" i="19" s="1"/>
  <c r="N575" i="1"/>
  <c r="K576" i="19" s="1"/>
  <c r="O575" i="1"/>
  <c r="B576" i="1"/>
  <c r="C576" i="1"/>
  <c r="C577" i="19" s="1"/>
  <c r="E576" i="1"/>
  <c r="D577" i="19" s="1"/>
  <c r="G576" i="1"/>
  <c r="E577" i="19" s="1"/>
  <c r="E1035" i="19" s="1"/>
  <c r="H576" i="1"/>
  <c r="F577" i="19" s="1"/>
  <c r="F1035" i="19" s="1"/>
  <c r="I576" i="1"/>
  <c r="J576" i="1"/>
  <c r="H577" i="19" s="1"/>
  <c r="H1035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9" i="38"/>
  <c r="AH328" i="38"/>
  <c r="AI347" i="38" l="1"/>
  <c r="AC583" i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E1042" i="19" s="1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H1042" i="19" s="1"/>
  <c r="J580" i="19"/>
  <c r="J1038" i="19" s="1"/>
  <c r="D578" i="19"/>
  <c r="B584" i="19"/>
  <c r="AT583" i="1"/>
  <c r="BI582" i="1"/>
  <c r="AV581" i="1"/>
  <c r="Q581" i="1"/>
  <c r="R581" i="1" s="1"/>
  <c r="K583" i="19"/>
  <c r="E580" i="19"/>
  <c r="AG583" i="1"/>
  <c r="AW582" i="1"/>
  <c r="AK581" i="1"/>
  <c r="AT578" i="1"/>
  <c r="BD577" i="1"/>
  <c r="J578" i="21"/>
  <c r="E583" i="19"/>
  <c r="E1041" i="19" s="1"/>
  <c r="H579" i="19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AQ577" i="1"/>
  <c r="AU583" i="1"/>
  <c r="BC582" i="1"/>
  <c r="BD582" i="1"/>
  <c r="AI580" i="1"/>
  <c r="AI579" i="1"/>
  <c r="H580" i="19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BG579" i="1"/>
  <c r="AR579" i="1"/>
  <c r="AZ579" i="1"/>
  <c r="D580" i="19"/>
  <c r="D579" i="23"/>
  <c r="H582" i="19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79" i="19"/>
  <c r="J1037" i="19" s="1"/>
  <c r="B579" i="19"/>
  <c r="F578" i="19"/>
  <c r="AH583" i="1"/>
  <c r="BE580" i="1"/>
  <c r="AW578" i="1"/>
  <c r="AZ577" i="1"/>
  <c r="AF577" i="1"/>
  <c r="F584" i="19"/>
  <c r="F1042" i="19" s="1"/>
  <c r="E582" i="19"/>
  <c r="J581" i="19"/>
  <c r="B581" i="19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K580" i="19"/>
  <c r="BI579" i="1"/>
  <c r="AU577" i="1"/>
  <c r="F581" i="19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AA575" i="1"/>
  <c r="AS575" i="1"/>
  <c r="AQ571" i="1"/>
  <c r="BJ570" i="1"/>
  <c r="H573" i="19"/>
  <c r="H1031" i="19" s="1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D571" i="19"/>
  <c r="BG570" i="1"/>
  <c r="C574" i="21"/>
  <c r="AI343" i="38"/>
  <c r="BB576" i="1"/>
  <c r="AK574" i="1"/>
  <c r="BD572" i="1"/>
  <c r="BD571" i="1"/>
  <c r="AA571" i="1"/>
  <c r="BE570" i="1"/>
  <c r="J577" i="19"/>
  <c r="K574" i="19"/>
  <c r="AX571" i="1"/>
  <c r="BD570" i="1"/>
  <c r="J574" i="19"/>
  <c r="J1032" i="19" s="1"/>
  <c r="B572" i="19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K571" i="19"/>
  <c r="AU575" i="1"/>
  <c r="Z575" i="1"/>
  <c r="BE574" i="1"/>
  <c r="AE574" i="1"/>
  <c r="BH574" i="1"/>
  <c r="G575" i="19"/>
  <c r="Q573" i="1"/>
  <c r="R573" i="1" s="1"/>
  <c r="BE572" i="1"/>
  <c r="F576" i="19"/>
  <c r="H575" i="19"/>
  <c r="H1033" i="19" s="1"/>
  <c r="H572" i="19"/>
  <c r="H1030" i="19" s="1"/>
  <c r="AS576" i="1"/>
  <c r="AQ576" i="1"/>
  <c r="AQ575" i="1"/>
  <c r="AC575" i="1"/>
  <c r="L576" i="19"/>
  <c r="AR575" i="1"/>
  <c r="D576" i="19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C573" i="21"/>
  <c r="H575" i="23"/>
  <c r="C653" i="28"/>
  <c r="AK576" i="1"/>
  <c r="AW576" i="1"/>
  <c r="AX573" i="1"/>
  <c r="E576" i="19"/>
  <c r="G572" i="19"/>
  <c r="G1030" i="19" s="1"/>
  <c r="BI576" i="1"/>
  <c r="BH575" i="1"/>
  <c r="AK575" i="1"/>
  <c r="AW574" i="1"/>
  <c r="AV572" i="1"/>
  <c r="AK572" i="1"/>
  <c r="AS571" i="1"/>
  <c r="AG571" i="1"/>
  <c r="C575" i="23"/>
  <c r="H574" i="19"/>
  <c r="H1032" i="19" s="1"/>
  <c r="J573" i="19"/>
  <c r="J1031" i="19" s="1"/>
  <c r="E572" i="19"/>
  <c r="BH570" i="1"/>
  <c r="G571" i="19"/>
  <c r="G1029" i="19" s="1"/>
  <c r="C652" i="28"/>
  <c r="BJ572" i="1"/>
  <c r="AS572" i="1"/>
  <c r="AE573" i="1"/>
  <c r="AE572" i="1"/>
  <c r="AC571" i="1"/>
  <c r="L572" i="19"/>
  <c r="AR571" i="1"/>
  <c r="D572" i="19"/>
  <c r="BE573" i="1"/>
  <c r="D574" i="19"/>
  <c r="BF576" i="1"/>
  <c r="F574" i="19"/>
  <c r="F1032" i="19" s="1"/>
  <c r="F575" i="19"/>
  <c r="F1033" i="19" s="1"/>
  <c r="BH576" i="1"/>
  <c r="G577" i="19"/>
  <c r="G1035" i="19" s="1"/>
  <c r="AG575" i="1"/>
  <c r="BI574" i="1"/>
  <c r="AR574" i="1"/>
  <c r="AA574" i="1"/>
  <c r="AV574" i="1"/>
  <c r="BJ574" i="1"/>
  <c r="AF573" i="1"/>
  <c r="AO573" i="1" s="1"/>
  <c r="BI572" i="1"/>
  <c r="B575" i="19"/>
  <c r="C573" i="22"/>
  <c r="BE576" i="1"/>
  <c r="AH576" i="1"/>
  <c r="AT576" i="1"/>
  <c r="BC575" i="1"/>
  <c r="BI575" i="1"/>
  <c r="AB573" i="1"/>
  <c r="AL572" i="1"/>
  <c r="BG571" i="1"/>
  <c r="H576" i="19"/>
  <c r="J575" i="19"/>
  <c r="E574" i="19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E1022" i="19" s="1"/>
  <c r="H563" i="1"/>
  <c r="F564" i="19" s="1"/>
  <c r="F1022" i="19" s="1"/>
  <c r="I563" i="1"/>
  <c r="G564" i="19" s="1"/>
  <c r="G1022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E1023" i="19" s="1"/>
  <c r="H564" i="1"/>
  <c r="AB564" i="1" s="1"/>
  <c r="I564" i="1"/>
  <c r="G565" i="19" s="1"/>
  <c r="G1023" i="19" s="1"/>
  <c r="J564" i="1"/>
  <c r="K564" i="1"/>
  <c r="I565" i="19" s="1"/>
  <c r="I643" i="28" s="1"/>
  <c r="M564" i="1"/>
  <c r="J565" i="19" s="1"/>
  <c r="J1023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G1024" i="19" s="1"/>
  <c r="J565" i="1"/>
  <c r="K565" i="1"/>
  <c r="I566" i="19" s="1"/>
  <c r="I644" i="28" s="1"/>
  <c r="M565" i="1"/>
  <c r="N565" i="1"/>
  <c r="K566" i="19" s="1"/>
  <c r="O565" i="1"/>
  <c r="B566" i="1"/>
  <c r="C566" i="1"/>
  <c r="C567" i="19" s="1"/>
  <c r="E566" i="1"/>
  <c r="D567" i="19" s="1"/>
  <c r="G566" i="1"/>
  <c r="H566" i="1"/>
  <c r="I566" i="1"/>
  <c r="G567" i="19" s="1"/>
  <c r="G1025" i="19" s="1"/>
  <c r="J566" i="1"/>
  <c r="H567" i="19" s="1"/>
  <c r="H1025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E1026" i="19" s="1"/>
  <c r="H567" i="1"/>
  <c r="I567" i="1"/>
  <c r="J567" i="1"/>
  <c r="K567" i="1"/>
  <c r="I568" i="19" s="1"/>
  <c r="I646" i="28" s="1"/>
  <c r="M567" i="1"/>
  <c r="J568" i="19" s="1"/>
  <c r="J1026" i="19" s="1"/>
  <c r="N567" i="1"/>
  <c r="K568" i="19" s="1"/>
  <c r="O567" i="1"/>
  <c r="BG567" i="1" s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G1028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I575" i="23" l="1"/>
  <c r="K581" i="21"/>
  <c r="H573" i="23"/>
  <c r="D579" i="22"/>
  <c r="J655" i="28"/>
  <c r="J1033" i="19"/>
  <c r="F577" i="21"/>
  <c r="F1034" i="19"/>
  <c r="J582" i="22"/>
  <c r="J583" i="21"/>
  <c r="K653" i="28"/>
  <c r="B655" i="28"/>
  <c r="I577" i="22"/>
  <c r="J1035" i="19"/>
  <c r="B651" i="28"/>
  <c r="M582" i="19"/>
  <c r="E1040" i="19"/>
  <c r="H656" i="28"/>
  <c r="H1034" i="19"/>
  <c r="J572" i="22"/>
  <c r="I572" i="21"/>
  <c r="J1029" i="19"/>
  <c r="I584" i="21"/>
  <c r="J1042" i="19"/>
  <c r="M575" i="19"/>
  <c r="G1033" i="19"/>
  <c r="F662" i="28"/>
  <c r="F1039" i="19"/>
  <c r="B582" i="21"/>
  <c r="B658" i="28"/>
  <c r="K573" i="22"/>
  <c r="D571" i="23"/>
  <c r="I582" i="22"/>
  <c r="J1039" i="19"/>
  <c r="F579" i="21"/>
  <c r="F1036" i="19"/>
  <c r="H583" i="22"/>
  <c r="H1040" i="19"/>
  <c r="H581" i="22"/>
  <c r="H1038" i="19"/>
  <c r="F573" i="22"/>
  <c r="F1030" i="19"/>
  <c r="G574" i="21"/>
  <c r="G1031" i="19"/>
  <c r="M576" i="19"/>
  <c r="E1034" i="19"/>
  <c r="E573" i="21"/>
  <c r="E1030" i="19"/>
  <c r="O578" i="19"/>
  <c r="E1036" i="19"/>
  <c r="E575" i="21"/>
  <c r="E1032" i="19"/>
  <c r="G576" i="23"/>
  <c r="G662" i="28"/>
  <c r="G1039" i="19"/>
  <c r="G582" i="23"/>
  <c r="D580" i="23"/>
  <c r="H659" i="28"/>
  <c r="H1037" i="19"/>
  <c r="E580" i="22"/>
  <c r="E1038" i="19"/>
  <c r="BG565" i="1"/>
  <c r="I584" i="22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M655" i="28" s="1"/>
  <c r="B576" i="23"/>
  <c r="G573" i="22"/>
  <c r="G573" i="21"/>
  <c r="E573" i="23"/>
  <c r="G652" i="28"/>
  <c r="G574" i="22"/>
  <c r="H577" i="22"/>
  <c r="C571" i="21"/>
  <c r="E573" i="22"/>
  <c r="H572" i="23"/>
  <c r="B570" i="19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AC569" i="1"/>
  <c r="Z565" i="1"/>
  <c r="AA564" i="1"/>
  <c r="G643" i="28"/>
  <c r="C643" i="28"/>
  <c r="L566" i="19"/>
  <c r="BE566" i="1"/>
  <c r="Q564" i="1"/>
  <c r="R564" i="1" s="1"/>
  <c r="H568" i="19"/>
  <c r="BH567" i="1"/>
  <c r="AX566" i="1"/>
  <c r="H570" i="19"/>
  <c r="H1028" i="19" s="1"/>
  <c r="F566" i="19"/>
  <c r="L564" i="19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E1028" i="19" s="1"/>
  <c r="BH568" i="1"/>
  <c r="G569" i="19"/>
  <c r="BF567" i="1"/>
  <c r="AG565" i="1"/>
  <c r="G568" i="19"/>
  <c r="G1026" i="19" s="1"/>
  <c r="AG569" i="1"/>
  <c r="AV567" i="1"/>
  <c r="BC566" i="1"/>
  <c r="BI565" i="1"/>
  <c r="BB564" i="1"/>
  <c r="AZ564" i="1"/>
  <c r="F570" i="19"/>
  <c r="F1028" i="19" s="1"/>
  <c r="E569" i="19"/>
  <c r="E1027" i="19" s="1"/>
  <c r="D567" i="21"/>
  <c r="BD567" i="1"/>
  <c r="AR567" i="1"/>
  <c r="BE567" i="1"/>
  <c r="Z566" i="1"/>
  <c r="AW566" i="1"/>
  <c r="BE565" i="1"/>
  <c r="J566" i="19"/>
  <c r="J1024" i="19" s="1"/>
  <c r="AZ567" i="1"/>
  <c r="AK566" i="1"/>
  <c r="BJ565" i="1"/>
  <c r="H569" i="19"/>
  <c r="H1027" i="19" s="1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M564" i="19"/>
  <c r="G565" i="22"/>
  <c r="I649" i="28"/>
  <c r="O565" i="19"/>
  <c r="G565" i="23"/>
  <c r="BF563" i="1"/>
  <c r="K564" i="19"/>
  <c r="C648" i="28"/>
  <c r="C570" i="22"/>
  <c r="C568" i="21"/>
  <c r="C565" i="22"/>
  <c r="E566" i="23"/>
  <c r="Q566" i="1"/>
  <c r="R566" i="1" s="1"/>
  <c r="F567" i="19"/>
  <c r="F1025" i="19" s="1"/>
  <c r="AG566" i="1"/>
  <c r="E566" i="19"/>
  <c r="AL569" i="1"/>
  <c r="BC568" i="1"/>
  <c r="J569" i="19"/>
  <c r="J1027" i="19" s="1"/>
  <c r="AA568" i="1"/>
  <c r="AV569" i="1"/>
  <c r="AU565" i="1"/>
  <c r="J564" i="19"/>
  <c r="K567" i="19"/>
  <c r="F567" i="23"/>
  <c r="AL567" i="1"/>
  <c r="AB566" i="1"/>
  <c r="AV565" i="1"/>
  <c r="AQ564" i="1"/>
  <c r="B565" i="19"/>
  <c r="C647" i="28"/>
  <c r="AF567" i="1"/>
  <c r="AO567" i="1" s="1"/>
  <c r="AH567" i="1"/>
  <c r="F568" i="19"/>
  <c r="F1026" i="19" s="1"/>
  <c r="AA566" i="1"/>
  <c r="E567" i="19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H566" i="19"/>
  <c r="H1024" i="19" s="1"/>
  <c r="H564" i="19"/>
  <c r="H1022" i="19" s="1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J1028" i="19" s="1"/>
  <c r="F569" i="19"/>
  <c r="F1027" i="19" s="1"/>
  <c r="B568" i="19"/>
  <c r="F565" i="19"/>
  <c r="F1023" i="19" s="1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F1015" i="19" s="1"/>
  <c r="I556" i="1"/>
  <c r="G557" i="19" s="1"/>
  <c r="G1015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E1016" i="19" s="1"/>
  <c r="H557" i="1"/>
  <c r="Q557" i="1" s="1"/>
  <c r="I557" i="1"/>
  <c r="J557" i="1"/>
  <c r="H558" i="19" s="1"/>
  <c r="H1016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F1017" i="19" s="1"/>
  <c r="I558" i="1"/>
  <c r="G559" i="19" s="1"/>
  <c r="G1017" i="19" s="1"/>
  <c r="J558" i="1"/>
  <c r="H559" i="19" s="1"/>
  <c r="H1017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E1018" i="19" s="1"/>
  <c r="H559" i="1"/>
  <c r="AB559" i="1" s="1"/>
  <c r="I559" i="1"/>
  <c r="G560" i="19" s="1"/>
  <c r="G1018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F1019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E1020" i="19" s="1"/>
  <c r="H561" i="1"/>
  <c r="Q561" i="1" s="1"/>
  <c r="I561" i="1"/>
  <c r="J561" i="1"/>
  <c r="H562" i="19" s="1"/>
  <c r="H1020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J562" i="1"/>
  <c r="AI563" i="1" s="1"/>
  <c r="K562" i="1"/>
  <c r="I563" i="19" s="1"/>
  <c r="I640" i="28" s="1"/>
  <c r="M562" i="1"/>
  <c r="J563" i="19" s="1"/>
  <c r="J1021" i="19" s="1"/>
  <c r="N562" i="1"/>
  <c r="Z562" i="1" s="1"/>
  <c r="O562" i="1"/>
  <c r="BG562" i="1" l="1"/>
  <c r="M658" i="28"/>
  <c r="D566" i="23"/>
  <c r="F1024" i="19"/>
  <c r="M651" i="28"/>
  <c r="M566" i="19"/>
  <c r="E1024" i="19"/>
  <c r="G564" i="21"/>
  <c r="G1021" i="19"/>
  <c r="I568" i="21"/>
  <c r="J1025" i="19"/>
  <c r="H646" i="28"/>
  <c r="H1026" i="19"/>
  <c r="J569" i="22"/>
  <c r="B567" i="23"/>
  <c r="I565" i="22"/>
  <c r="J1022" i="19"/>
  <c r="B566" i="21"/>
  <c r="F565" i="23"/>
  <c r="H1023" i="19"/>
  <c r="B648" i="28"/>
  <c r="J568" i="21"/>
  <c r="J565" i="21"/>
  <c r="N567" i="19"/>
  <c r="E1025" i="19"/>
  <c r="J571" i="22"/>
  <c r="I565" i="23"/>
  <c r="G570" i="22"/>
  <c r="G1027" i="19"/>
  <c r="I564" i="23"/>
  <c r="I566" i="23"/>
  <c r="D673" i="28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AQ561" i="1"/>
  <c r="AK559" i="1"/>
  <c r="AQ557" i="1"/>
  <c r="F558" i="19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J1019" i="19" s="1"/>
  <c r="AI562" i="1"/>
  <c r="AF560" i="1"/>
  <c r="AO560" i="1" s="1"/>
  <c r="AS562" i="1"/>
  <c r="AT559" i="1"/>
  <c r="BG560" i="1"/>
  <c r="BI560" i="1"/>
  <c r="AJ559" i="1"/>
  <c r="H559" i="22"/>
  <c r="F562" i="19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K557" i="19"/>
  <c r="BI562" i="1"/>
  <c r="BE562" i="1"/>
  <c r="AH561" i="1"/>
  <c r="R561" i="1"/>
  <c r="AT560" i="1"/>
  <c r="AU559" i="1"/>
  <c r="AK558" i="1"/>
  <c r="AF557" i="1"/>
  <c r="AO557" i="1" s="1"/>
  <c r="R557" i="1"/>
  <c r="J562" i="19"/>
  <c r="BH562" i="1"/>
  <c r="AF561" i="1"/>
  <c r="AO561" i="1" s="1"/>
  <c r="AS561" i="1"/>
  <c r="BJ559" i="1"/>
  <c r="BH559" i="1"/>
  <c r="Z558" i="1"/>
  <c r="Z557" i="1"/>
  <c r="BF556" i="1"/>
  <c r="H560" i="19"/>
  <c r="AB560" i="1"/>
  <c r="AK557" i="1"/>
  <c r="L559" i="19"/>
  <c r="AZ562" i="1"/>
  <c r="I641" i="28"/>
  <c r="B562" i="19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0" i="19"/>
  <c r="J559" i="19"/>
  <c r="J1017" i="19" s="1"/>
  <c r="J557" i="19"/>
  <c r="J1015" i="19" s="1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L558" i="19"/>
  <c r="C563" i="21"/>
  <c r="C559" i="21"/>
  <c r="G560" i="22"/>
  <c r="C558" i="22"/>
  <c r="C635" i="28"/>
  <c r="AJ558" i="1"/>
  <c r="BD556" i="1"/>
  <c r="D560" i="19"/>
  <c r="H557" i="19"/>
  <c r="J559" i="21"/>
  <c r="C563" i="22"/>
  <c r="BH558" i="1"/>
  <c r="G561" i="19"/>
  <c r="G1019" i="19" s="1"/>
  <c r="AU562" i="1"/>
  <c r="BF560" i="1"/>
  <c r="BB559" i="1"/>
  <c r="AE559" i="1"/>
  <c r="BG558" i="1"/>
  <c r="AH558" i="1"/>
  <c r="AI558" i="1"/>
  <c r="BI557" i="1"/>
  <c r="F563" i="19"/>
  <c r="F1021" i="19" s="1"/>
  <c r="K560" i="19"/>
  <c r="J558" i="19"/>
  <c r="J1016" i="19" s="1"/>
  <c r="B558" i="19"/>
  <c r="G560" i="21"/>
  <c r="C561" i="22"/>
  <c r="C557" i="23"/>
  <c r="BD560" i="1"/>
  <c r="M560" i="19"/>
  <c r="BJ557" i="1"/>
  <c r="AZ557" i="1"/>
  <c r="N562" i="19"/>
  <c r="E561" i="19"/>
  <c r="J560" i="19"/>
  <c r="J1018" i="19" s="1"/>
  <c r="B560" i="19"/>
  <c r="H559" i="21"/>
  <c r="C638" i="28"/>
  <c r="L560" i="19"/>
  <c r="AR562" i="1"/>
  <c r="AL560" i="1"/>
  <c r="AW559" i="1"/>
  <c r="BD558" i="1"/>
  <c r="AG558" i="1"/>
  <c r="E563" i="19"/>
  <c r="E1021" i="19" s="1"/>
  <c r="AI561" i="1"/>
  <c r="AG560" i="1"/>
  <c r="AE560" i="1"/>
  <c r="AV559" i="1"/>
  <c r="AZ558" i="1"/>
  <c r="BB558" i="1"/>
  <c r="AX557" i="1"/>
  <c r="L563" i="19"/>
  <c r="D563" i="19"/>
  <c r="G562" i="19"/>
  <c r="D561" i="19"/>
  <c r="E559" i="19"/>
  <c r="E557" i="19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G1008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E1009" i="19" s="1"/>
  <c r="H550" i="1"/>
  <c r="AB550" i="1" s="1"/>
  <c r="I550" i="1"/>
  <c r="G551" i="19" s="1"/>
  <c r="G1009" i="19" s="1"/>
  <c r="J550" i="1"/>
  <c r="H551" i="19" s="1"/>
  <c r="H1009" i="19" s="1"/>
  <c r="K550" i="1"/>
  <c r="I551" i="19" s="1"/>
  <c r="I627" i="28" s="1"/>
  <c r="M550" i="1"/>
  <c r="J551" i="19" s="1"/>
  <c r="J1009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E1011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E1012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G1013" i="19" s="1"/>
  <c r="J554" i="1"/>
  <c r="H555" i="19" s="1"/>
  <c r="H1013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C557" i="21" s="1"/>
  <c r="E555" i="1"/>
  <c r="AR556" i="1" s="1"/>
  <c r="G555" i="1"/>
  <c r="E556" i="19" s="1"/>
  <c r="E1014" i="19" s="1"/>
  <c r="H555" i="1"/>
  <c r="I555" i="1"/>
  <c r="J555" i="1"/>
  <c r="H556" i="19" s="1"/>
  <c r="H1014" i="19" s="1"/>
  <c r="K555" i="1"/>
  <c r="I556" i="19" s="1"/>
  <c r="I632" i="28" s="1"/>
  <c r="M555" i="1"/>
  <c r="J556" i="19" s="1"/>
  <c r="J1014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57" i="22" l="1"/>
  <c r="M557" i="19"/>
  <c r="E1015" i="19"/>
  <c r="E639" i="28"/>
  <c r="E1019" i="19"/>
  <c r="J558" i="21"/>
  <c r="F639" i="28"/>
  <c r="F1020" i="19"/>
  <c r="K642" i="28"/>
  <c r="K649" i="28" s="1"/>
  <c r="F559" i="21"/>
  <c r="F1016" i="19"/>
  <c r="E560" i="22"/>
  <c r="E1017" i="19"/>
  <c r="B636" i="28"/>
  <c r="H558" i="22"/>
  <c r="H1015" i="19"/>
  <c r="H559" i="23"/>
  <c r="I561" i="23"/>
  <c r="H562" i="22"/>
  <c r="H1019" i="19"/>
  <c r="F561" i="22"/>
  <c r="F1018" i="19"/>
  <c r="F562" i="23"/>
  <c r="M558" i="19"/>
  <c r="G1016" i="19"/>
  <c r="G563" i="21"/>
  <c r="G1020" i="19"/>
  <c r="K561" i="21"/>
  <c r="J561" i="22"/>
  <c r="H564" i="22"/>
  <c r="H1021" i="19"/>
  <c r="H637" i="28"/>
  <c r="H1018" i="19"/>
  <c r="E560" i="23"/>
  <c r="B564" i="21"/>
  <c r="B638" i="28"/>
  <c r="I563" i="22"/>
  <c r="J1020" i="19"/>
  <c r="B562" i="21"/>
  <c r="N673" i="28"/>
  <c r="M673" i="28"/>
  <c r="N665" i="28"/>
  <c r="M665" i="28"/>
  <c r="D657" i="28"/>
  <c r="N650" i="28"/>
  <c r="M650" i="28"/>
  <c r="B564" i="22"/>
  <c r="BA563" i="1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F1014" i="19" s="1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D555" i="1"/>
  <c r="AH551" i="1"/>
  <c r="AK550" i="1"/>
  <c r="G556" i="19"/>
  <c r="G1014" i="19" s="1"/>
  <c r="H554" i="19"/>
  <c r="AT552" i="1"/>
  <c r="BF551" i="1"/>
  <c r="G554" i="19"/>
  <c r="E630" i="28"/>
  <c r="AQ554" i="1"/>
  <c r="AH553" i="1"/>
  <c r="AJ555" i="1"/>
  <c r="J555" i="19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F1013" i="19" s="1"/>
  <c r="BC554" i="1"/>
  <c r="BB554" i="1"/>
  <c r="AX553" i="1"/>
  <c r="AC553" i="1"/>
  <c r="BG553" i="1"/>
  <c r="AL553" i="1"/>
  <c r="L554" i="19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AR553" i="1"/>
  <c r="C552" i="22"/>
  <c r="C628" i="28"/>
  <c r="C552" i="21"/>
  <c r="AZ550" i="1"/>
  <c r="H552" i="19"/>
  <c r="H1010" i="19" s="1"/>
  <c r="C555" i="22"/>
  <c r="K553" i="19"/>
  <c r="L551" i="19"/>
  <c r="D551" i="19"/>
  <c r="BB555" i="1"/>
  <c r="AA555" i="1"/>
  <c r="BE553" i="1"/>
  <c r="AE554" i="1"/>
  <c r="BJ552" i="1"/>
  <c r="AC551" i="1"/>
  <c r="BH551" i="1"/>
  <c r="AQ550" i="1"/>
  <c r="F554" i="19"/>
  <c r="F1012" i="19" s="1"/>
  <c r="J553" i="19"/>
  <c r="J1011" i="19" s="1"/>
  <c r="G552" i="19"/>
  <c r="G1010" i="19" s="1"/>
  <c r="K551" i="19"/>
  <c r="H550" i="19"/>
  <c r="J550" i="19"/>
  <c r="F552" i="19"/>
  <c r="F1010" i="19" s="1"/>
  <c r="E554" i="21"/>
  <c r="B550" i="19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H1011" i="19" s="1"/>
  <c r="E552" i="19"/>
  <c r="F550" i="19"/>
  <c r="F1008" i="19" s="1"/>
  <c r="C631" i="28"/>
  <c r="AK552" i="1"/>
  <c r="BI551" i="1"/>
  <c r="AJ550" i="1"/>
  <c r="AU551" i="1"/>
  <c r="K554" i="19"/>
  <c r="G553" i="19"/>
  <c r="G1011" i="19" s="1"/>
  <c r="D552" i="19"/>
  <c r="N551" i="19"/>
  <c r="E550" i="19"/>
  <c r="AK554" i="1"/>
  <c r="AB551" i="1"/>
  <c r="BI555" i="1"/>
  <c r="BI554" i="1"/>
  <c r="AW552" i="1"/>
  <c r="R552" i="1"/>
  <c r="Z550" i="1"/>
  <c r="E555" i="19"/>
  <c r="J554" i="19"/>
  <c r="J1012" i="19" s="1"/>
  <c r="B554" i="19"/>
  <c r="F553" i="19"/>
  <c r="F1011" i="19" s="1"/>
  <c r="K552" i="19"/>
  <c r="D550" i="19"/>
  <c r="AL555" i="1"/>
  <c r="BE555" i="1"/>
  <c r="BH554" i="1"/>
  <c r="AB552" i="1"/>
  <c r="Q550" i="1"/>
  <c r="R550" i="1" s="1"/>
  <c r="AZ549" i="1"/>
  <c r="J552" i="19"/>
  <c r="J1010" i="19" s="1"/>
  <c r="F551" i="19"/>
  <c r="F1009" i="19" s="1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F1001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H1002" i="19" s="1"/>
  <c r="K543" i="1"/>
  <c r="I544" i="19" s="1"/>
  <c r="I619" i="28" s="1"/>
  <c r="M543" i="1"/>
  <c r="J544" i="19" s="1"/>
  <c r="J1002" i="19" s="1"/>
  <c r="N543" i="1"/>
  <c r="Z543" i="1" s="1"/>
  <c r="O543" i="1"/>
  <c r="B544" i="1"/>
  <c r="C544" i="1"/>
  <c r="C545" i="19" s="1"/>
  <c r="E544" i="1"/>
  <c r="G544" i="1"/>
  <c r="E545" i="19" s="1"/>
  <c r="E1003" i="19" s="1"/>
  <c r="H544" i="1"/>
  <c r="F545" i="19" s="1"/>
  <c r="F1003" i="19" s="1"/>
  <c r="I544" i="1"/>
  <c r="G545" i="19" s="1"/>
  <c r="G1003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G1004" i="19" s="1"/>
  <c r="J545" i="1"/>
  <c r="K545" i="1"/>
  <c r="I546" i="19" s="1"/>
  <c r="I621" i="28" s="1"/>
  <c r="M545" i="1"/>
  <c r="J546" i="19" s="1"/>
  <c r="J1004" i="19" s="1"/>
  <c r="N545" i="1"/>
  <c r="Z545" i="1" s="1"/>
  <c r="O545" i="1"/>
  <c r="AC545" i="1" s="1"/>
  <c r="B546" i="1"/>
  <c r="C546" i="1"/>
  <c r="C547" i="19" s="1"/>
  <c r="E546" i="1"/>
  <c r="G546" i="1"/>
  <c r="E547" i="19" s="1"/>
  <c r="E1005" i="19" s="1"/>
  <c r="H546" i="1"/>
  <c r="F547" i="19" s="1"/>
  <c r="F1005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G1006" i="19" s="1"/>
  <c r="J547" i="1"/>
  <c r="H548" i="19" s="1"/>
  <c r="H1006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E1000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J627" i="28" l="1"/>
  <c r="J1008" i="19"/>
  <c r="G555" i="23"/>
  <c r="J1013" i="19"/>
  <c r="B551" i="22"/>
  <c r="J555" i="22"/>
  <c r="G550" i="21"/>
  <c r="G1007" i="19"/>
  <c r="I552" i="23"/>
  <c r="G551" i="23"/>
  <c r="G631" i="28"/>
  <c r="G1012" i="19"/>
  <c r="B556" i="22"/>
  <c r="I550" i="23"/>
  <c r="D555" i="22"/>
  <c r="E629" i="28"/>
  <c r="E1010" i="19"/>
  <c r="K552" i="22"/>
  <c r="H551" i="22"/>
  <c r="H1008" i="19"/>
  <c r="K555" i="22"/>
  <c r="H555" i="21"/>
  <c r="H1012" i="19"/>
  <c r="E556" i="22"/>
  <c r="E1013" i="19"/>
  <c r="M550" i="19"/>
  <c r="E1008" i="19"/>
  <c r="M636" i="28"/>
  <c r="AI311" i="38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BF546" i="1"/>
  <c r="AS548" i="1"/>
  <c r="BE548" i="1"/>
  <c r="AS542" i="1"/>
  <c r="AL542" i="1"/>
  <c r="AU543" i="1"/>
  <c r="B546" i="23"/>
  <c r="BB542" i="1"/>
  <c r="L546" i="19"/>
  <c r="C546" i="22"/>
  <c r="AX543" i="1"/>
  <c r="AR548" i="1"/>
  <c r="AF547" i="1"/>
  <c r="AO547" i="1" s="1"/>
  <c r="AB546" i="1"/>
  <c r="R547" i="1"/>
  <c r="BB546" i="1"/>
  <c r="Z544" i="1"/>
  <c r="AQ543" i="1"/>
  <c r="D549" i="19"/>
  <c r="AH548" i="1"/>
  <c r="BB548" i="1"/>
  <c r="AU545" i="1"/>
  <c r="K548" i="19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K544" i="19"/>
  <c r="E543" i="19"/>
  <c r="AW546" i="1"/>
  <c r="BE542" i="1"/>
  <c r="L543" i="19"/>
  <c r="AR546" i="1"/>
  <c r="BG545" i="1"/>
  <c r="AG542" i="1"/>
  <c r="AZ545" i="1"/>
  <c r="BG544" i="1"/>
  <c r="AC542" i="1"/>
  <c r="BH542" i="1"/>
  <c r="F549" i="19"/>
  <c r="L547" i="19"/>
  <c r="D543" i="19"/>
  <c r="BG540" i="1"/>
  <c r="C618" i="28"/>
  <c r="BE544" i="1"/>
  <c r="BH547" i="1"/>
  <c r="BG546" i="1"/>
  <c r="BH545" i="1"/>
  <c r="AK543" i="1"/>
  <c r="BD542" i="1"/>
  <c r="E549" i="19"/>
  <c r="Q543" i="1"/>
  <c r="R543" i="1" s="1"/>
  <c r="D547" i="19"/>
  <c r="C544" i="21"/>
  <c r="BH546" i="1"/>
  <c r="G547" i="19"/>
  <c r="M545" i="19"/>
  <c r="F548" i="23"/>
  <c r="BB545" i="1"/>
  <c r="F546" i="19"/>
  <c r="BC545" i="1"/>
  <c r="AT545" i="1"/>
  <c r="Q545" i="1"/>
  <c r="R545" i="1" s="1"/>
  <c r="AB545" i="1"/>
  <c r="AE545" i="1"/>
  <c r="AE544" i="1"/>
  <c r="B545" i="19"/>
  <c r="AS543" i="1"/>
  <c r="E544" i="19"/>
  <c r="AG543" i="1"/>
  <c r="BI548" i="1"/>
  <c r="H549" i="19"/>
  <c r="G546" i="23"/>
  <c r="C623" i="28"/>
  <c r="E548" i="23"/>
  <c r="C546" i="21"/>
  <c r="C621" i="28"/>
  <c r="C548" i="21"/>
  <c r="C622" i="28"/>
  <c r="AJ545" i="1"/>
  <c r="AQ544" i="1"/>
  <c r="AQ542" i="1"/>
  <c r="B543" i="19"/>
  <c r="E546" i="23"/>
  <c r="G546" i="22"/>
  <c r="G621" i="28"/>
  <c r="C546" i="23"/>
  <c r="AQ546" i="1"/>
  <c r="B547" i="19"/>
  <c r="AQ547" i="1"/>
  <c r="I625" i="28"/>
  <c r="G549" i="21"/>
  <c r="C543" i="21"/>
  <c r="BD548" i="1"/>
  <c r="AK548" i="1"/>
  <c r="Z548" i="1"/>
  <c r="AW548" i="1"/>
  <c r="K549" i="19"/>
  <c r="C624" i="28"/>
  <c r="C549" i="21"/>
  <c r="C549" i="22"/>
  <c r="AI546" i="1"/>
  <c r="AC544" i="1"/>
  <c r="AX545" i="1"/>
  <c r="AZ544" i="1"/>
  <c r="BB544" i="1"/>
  <c r="AF545" i="1"/>
  <c r="AO545" i="1" s="1"/>
  <c r="G544" i="19"/>
  <c r="BH543" i="1"/>
  <c r="AE542" i="1"/>
  <c r="AI542" i="1"/>
  <c r="H543" i="19"/>
  <c r="BI542" i="1"/>
  <c r="D545" i="19"/>
  <c r="C548" i="23"/>
  <c r="AA544" i="1"/>
  <c r="J545" i="19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F1006" i="19" s="1"/>
  <c r="AT547" i="1"/>
  <c r="AQ545" i="1"/>
  <c r="AJ543" i="1"/>
  <c r="BJ542" i="1"/>
  <c r="J543" i="19"/>
  <c r="AV542" i="1"/>
  <c r="AS547" i="1"/>
  <c r="E548" i="19"/>
  <c r="E1006" i="19" s="1"/>
  <c r="AG547" i="1"/>
  <c r="AJ547" i="1"/>
  <c r="AV546" i="1"/>
  <c r="J547" i="19"/>
  <c r="J1005" i="19" s="1"/>
  <c r="G624" i="28"/>
  <c r="K542" i="19"/>
  <c r="AW542" i="1"/>
  <c r="AA548" i="1"/>
  <c r="AV548" i="1"/>
  <c r="J549" i="19"/>
  <c r="BJ548" i="1"/>
  <c r="B549" i="19"/>
  <c r="AE548" i="1"/>
  <c r="AZ548" i="1"/>
  <c r="H547" i="19"/>
  <c r="BI546" i="1"/>
  <c r="AK544" i="1"/>
  <c r="K545" i="19"/>
  <c r="AW544" i="1"/>
  <c r="C545" i="21"/>
  <c r="C545" i="22"/>
  <c r="F544" i="19"/>
  <c r="F1002" i="19" s="1"/>
  <c r="AH544" i="1"/>
  <c r="G543" i="19"/>
  <c r="G1001" i="19" s="1"/>
  <c r="G549" i="22"/>
  <c r="C543" i="22"/>
  <c r="B548" i="23"/>
  <c r="C620" i="28"/>
  <c r="AG546" i="1"/>
  <c r="AG545" i="1"/>
  <c r="E546" i="19"/>
  <c r="AL544" i="1"/>
  <c r="BG543" i="1"/>
  <c r="L544" i="19"/>
  <c r="AI548" i="1"/>
  <c r="BI547" i="1"/>
  <c r="AU547" i="1"/>
  <c r="C544" i="22"/>
  <c r="C619" i="28"/>
  <c r="AT544" i="1"/>
  <c r="BI543" i="1"/>
  <c r="AH542" i="1"/>
  <c r="AK542" i="1"/>
  <c r="K546" i="19"/>
  <c r="H545" i="19"/>
  <c r="H1003" i="19" s="1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F998" i="19" s="1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H994" i="19" s="1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F999" i="19" s="1"/>
  <c r="BE541" i="1"/>
  <c r="AX540" i="1"/>
  <c r="AF540" i="1"/>
  <c r="AO540" i="1" s="1"/>
  <c r="AH539" i="1"/>
  <c r="AH538" i="1"/>
  <c r="BE537" i="1"/>
  <c r="AX536" i="1"/>
  <c r="K538" i="19"/>
  <c r="D537" i="19"/>
  <c r="F996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E996" i="19"/>
  <c r="E995" i="19"/>
  <c r="C616" i="28"/>
  <c r="C542" i="21"/>
  <c r="C542" i="22"/>
  <c r="J998" i="19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G998" i="19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G995" i="19"/>
  <c r="AJ540" i="1"/>
  <c r="AA540" i="1"/>
  <c r="AE541" i="1"/>
  <c r="B542" i="19"/>
  <c r="E539" i="22"/>
  <c r="E613" i="28"/>
  <c r="E539" i="21"/>
  <c r="E997" i="19"/>
  <c r="Z536" i="1"/>
  <c r="K537" i="19"/>
  <c r="BF536" i="1"/>
  <c r="I541" i="22"/>
  <c r="J615" i="28"/>
  <c r="I541" i="21"/>
  <c r="J999" i="19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G999" i="19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H995" i="19"/>
  <c r="C536" i="23"/>
  <c r="G996" i="19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E987" i="19" s="1"/>
  <c r="H528" i="1"/>
  <c r="F529" i="19" s="1"/>
  <c r="F987" i="19" s="1"/>
  <c r="I528" i="1"/>
  <c r="G529" i="19" s="1"/>
  <c r="G987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F988" i="19" s="1"/>
  <c r="I529" i="1"/>
  <c r="G530" i="19" s="1"/>
  <c r="G988" i="19" s="1"/>
  <c r="J529" i="1"/>
  <c r="H530" i="19" s="1"/>
  <c r="H988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E989" i="19" s="1"/>
  <c r="H530" i="1"/>
  <c r="I530" i="1"/>
  <c r="G531" i="19" s="1"/>
  <c r="G989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G990" i="19" s="1"/>
  <c r="J531" i="1"/>
  <c r="H532" i="19" s="1"/>
  <c r="H990" i="19" s="1"/>
  <c r="K531" i="1"/>
  <c r="I532" i="19" s="1"/>
  <c r="I605" i="28" s="1"/>
  <c r="M531" i="1"/>
  <c r="J532" i="19" s="1"/>
  <c r="J990" i="19" s="1"/>
  <c r="N531" i="1"/>
  <c r="K532" i="19" s="1"/>
  <c r="O531" i="1"/>
  <c r="AC531" i="1" s="1"/>
  <c r="B532" i="1"/>
  <c r="C532" i="1"/>
  <c r="C533" i="19" s="1"/>
  <c r="E532" i="1"/>
  <c r="G532" i="1"/>
  <c r="E533" i="19" s="1"/>
  <c r="E991" i="19" s="1"/>
  <c r="H532" i="1"/>
  <c r="Q532" i="1" s="1"/>
  <c r="I532" i="1"/>
  <c r="G533" i="19" s="1"/>
  <c r="G991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G992" i="19" s="1"/>
  <c r="J533" i="1"/>
  <c r="H534" i="19" s="1"/>
  <c r="H992" i="19" s="1"/>
  <c r="K533" i="1"/>
  <c r="I534" i="19" s="1"/>
  <c r="I607" i="28" s="1"/>
  <c r="M533" i="1"/>
  <c r="J534" i="19" s="1"/>
  <c r="J992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E993" i="19" s="1"/>
  <c r="H534" i="1"/>
  <c r="I534" i="1"/>
  <c r="G535" i="19" s="1"/>
  <c r="G993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E980" i="19" s="1"/>
  <c r="H521" i="1"/>
  <c r="F522" i="19" s="1"/>
  <c r="F980" i="19" s="1"/>
  <c r="I521" i="1"/>
  <c r="G522" i="19" s="1"/>
  <c r="G980" i="19" s="1"/>
  <c r="J521" i="1"/>
  <c r="H522" i="19" s="1"/>
  <c r="H980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E981" i="19" s="1"/>
  <c r="H522" i="1"/>
  <c r="F523" i="19" s="1"/>
  <c r="F981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F982" i="19" s="1"/>
  <c r="I523" i="1"/>
  <c r="G524" i="19" s="1"/>
  <c r="G982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F983" i="19" s="1"/>
  <c r="I524" i="1"/>
  <c r="J524" i="1"/>
  <c r="H525" i="19" s="1"/>
  <c r="H983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G984" i="19" s="1"/>
  <c r="J525" i="1"/>
  <c r="K525" i="1"/>
  <c r="I526" i="19" s="1"/>
  <c r="I598" i="28" s="1"/>
  <c r="M525" i="1"/>
  <c r="J526" i="19" s="1"/>
  <c r="J984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E985" i="19" s="1"/>
  <c r="H526" i="1"/>
  <c r="F527" i="19" s="1"/>
  <c r="F985" i="19" s="1"/>
  <c r="I526" i="1"/>
  <c r="G527" i="19" s="1"/>
  <c r="G985" i="19" s="1"/>
  <c r="J526" i="1"/>
  <c r="K526" i="1"/>
  <c r="I527" i="19" s="1"/>
  <c r="I599" i="28" s="1"/>
  <c r="M526" i="1"/>
  <c r="J527" i="19" s="1"/>
  <c r="J985" i="19" s="1"/>
  <c r="N526" i="1"/>
  <c r="Z526" i="1" s="1"/>
  <c r="O526" i="1"/>
  <c r="B527" i="1"/>
  <c r="C527" i="1"/>
  <c r="C528" i="19" s="1"/>
  <c r="E527" i="1"/>
  <c r="G527" i="1"/>
  <c r="H527" i="1"/>
  <c r="F528" i="19" s="1"/>
  <c r="F986" i="19" s="1"/>
  <c r="I527" i="1"/>
  <c r="G528" i="19" s="1"/>
  <c r="G986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F973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E974" i="19" s="1"/>
  <c r="H515" i="1"/>
  <c r="I515" i="1"/>
  <c r="G516" i="19" s="1"/>
  <c r="G974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G975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E976" i="19" s="1"/>
  <c r="H517" i="1"/>
  <c r="F518" i="19" s="1"/>
  <c r="F976" i="19" s="1"/>
  <c r="I517" i="1"/>
  <c r="J517" i="1"/>
  <c r="K517" i="1"/>
  <c r="I518" i="19" s="1"/>
  <c r="I589" i="28" s="1"/>
  <c r="M517" i="1"/>
  <c r="J518" i="19" s="1"/>
  <c r="J976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H977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G978" i="19" s="1"/>
  <c r="J519" i="1"/>
  <c r="H520" i="19" s="1"/>
  <c r="H978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G979" i="19" s="1"/>
  <c r="J520" i="1"/>
  <c r="H521" i="19" s="1"/>
  <c r="H979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F966" i="19" s="1"/>
  <c r="I507" i="1"/>
  <c r="G508" i="19" s="1"/>
  <c r="G966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E967" i="19" s="1"/>
  <c r="H508" i="1"/>
  <c r="AB508" i="1" s="1"/>
  <c r="I508" i="1"/>
  <c r="J508" i="1"/>
  <c r="K508" i="1"/>
  <c r="I509" i="19" s="1"/>
  <c r="I579" i="28" s="1"/>
  <c r="M508" i="1"/>
  <c r="J509" i="19" s="1"/>
  <c r="J967" i="19" s="1"/>
  <c r="N508" i="1"/>
  <c r="Z508" i="1" s="1"/>
  <c r="O508" i="1"/>
  <c r="L509" i="19" s="1"/>
  <c r="B509" i="1"/>
  <c r="C509" i="1"/>
  <c r="C510" i="19" s="1"/>
  <c r="E509" i="1"/>
  <c r="G509" i="1"/>
  <c r="E510" i="19" s="1"/>
  <c r="E968" i="19" s="1"/>
  <c r="H509" i="1"/>
  <c r="I509" i="1"/>
  <c r="G510" i="19" s="1"/>
  <c r="G968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G969" i="19" s="1"/>
  <c r="J510" i="1"/>
  <c r="H511" i="19" s="1"/>
  <c r="H969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E970" i="19" s="1"/>
  <c r="H511" i="1"/>
  <c r="Q511" i="1" s="1"/>
  <c r="I511" i="1"/>
  <c r="G512" i="19" s="1"/>
  <c r="G970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G971" i="19" s="1"/>
  <c r="J512" i="1"/>
  <c r="H513" i="19" s="1"/>
  <c r="H971" i="19" s="1"/>
  <c r="K512" i="1"/>
  <c r="I513" i="19" s="1"/>
  <c r="I583" i="28" s="1"/>
  <c r="M512" i="1"/>
  <c r="J513" i="19" s="1"/>
  <c r="J971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F972" i="19" s="1"/>
  <c r="I513" i="1"/>
  <c r="G514" i="19" s="1"/>
  <c r="G972" i="19" s="1"/>
  <c r="J513" i="1"/>
  <c r="H514" i="19" s="1"/>
  <c r="H972" i="19" s="1"/>
  <c r="K513" i="1"/>
  <c r="I514" i="19" s="1"/>
  <c r="I584" i="28" s="1"/>
  <c r="M513" i="1"/>
  <c r="J514" i="19" s="1"/>
  <c r="J972" i="19" s="1"/>
  <c r="N513" i="1"/>
  <c r="O513" i="1"/>
  <c r="L514" i="19" s="1"/>
  <c r="B500" i="1"/>
  <c r="C500" i="1"/>
  <c r="C501" i="19" s="1"/>
  <c r="E500" i="1"/>
  <c r="D501" i="19" s="1"/>
  <c r="G500" i="1"/>
  <c r="E501" i="19" s="1"/>
  <c r="E959" i="19" s="1"/>
  <c r="H500" i="1"/>
  <c r="F501" i="19" s="1"/>
  <c r="F959" i="19" s="1"/>
  <c r="I500" i="1"/>
  <c r="G501" i="19" s="1"/>
  <c r="G959" i="19" s="1"/>
  <c r="J500" i="1"/>
  <c r="H501" i="19" s="1"/>
  <c r="H959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B1075" i="19" s="1"/>
  <c r="C501" i="1"/>
  <c r="C502" i="19" s="1"/>
  <c r="E501" i="1"/>
  <c r="G501" i="1"/>
  <c r="H501" i="1"/>
  <c r="F502" i="19" s="1"/>
  <c r="F960" i="19" s="1"/>
  <c r="I501" i="1"/>
  <c r="G502" i="19" s="1"/>
  <c r="G960" i="19" s="1"/>
  <c r="J501" i="1"/>
  <c r="H502" i="19" s="1"/>
  <c r="H960" i="19" s="1"/>
  <c r="K501" i="1"/>
  <c r="I502" i="19" s="1"/>
  <c r="I571" i="28" s="1"/>
  <c r="M501" i="1"/>
  <c r="J502" i="19" s="1"/>
  <c r="J960" i="19" s="1"/>
  <c r="N501" i="1"/>
  <c r="O501" i="1"/>
  <c r="AC501" i="1" s="1"/>
  <c r="B502" i="1"/>
  <c r="C502" i="1"/>
  <c r="C503" i="19" s="1"/>
  <c r="E502" i="1"/>
  <c r="D503" i="19" s="1"/>
  <c r="G502" i="1"/>
  <c r="E503" i="19" s="1"/>
  <c r="E961" i="19" s="1"/>
  <c r="H502" i="1"/>
  <c r="F503" i="19" s="1"/>
  <c r="F961" i="19" s="1"/>
  <c r="I502" i="1"/>
  <c r="G503" i="19" s="1"/>
  <c r="G961" i="19" s="1"/>
  <c r="J502" i="1"/>
  <c r="H503" i="19" s="1"/>
  <c r="H961" i="19" s="1"/>
  <c r="K502" i="1"/>
  <c r="I503" i="19" s="1"/>
  <c r="I572" i="28" s="1"/>
  <c r="M502" i="1"/>
  <c r="N502" i="1"/>
  <c r="O502" i="1"/>
  <c r="B503" i="1"/>
  <c r="B504" i="19" s="1"/>
  <c r="B1077" i="19" s="1"/>
  <c r="C503" i="1"/>
  <c r="C504" i="19" s="1"/>
  <c r="E503" i="1"/>
  <c r="G503" i="1"/>
  <c r="E504" i="19" s="1"/>
  <c r="E962" i="19" s="1"/>
  <c r="H503" i="1"/>
  <c r="AB503" i="1" s="1"/>
  <c r="I503" i="1"/>
  <c r="J503" i="1"/>
  <c r="K503" i="1"/>
  <c r="I504" i="19" s="1"/>
  <c r="I573" i="28" s="1"/>
  <c r="M503" i="1"/>
  <c r="J504" i="19" s="1"/>
  <c r="J962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G963" i="19" s="1"/>
  <c r="J504" i="1"/>
  <c r="K504" i="1"/>
  <c r="I505" i="19" s="1"/>
  <c r="I574" i="28" s="1"/>
  <c r="M504" i="1"/>
  <c r="J505" i="19" s="1"/>
  <c r="J963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J965" i="19" s="1"/>
  <c r="N506" i="1"/>
  <c r="K507" i="19" s="1"/>
  <c r="O506" i="1"/>
  <c r="AC506" i="1" s="1"/>
  <c r="B493" i="1"/>
  <c r="B494" i="19" s="1"/>
  <c r="B1067" i="19" s="1"/>
  <c r="C493" i="1"/>
  <c r="C494" i="19" s="1"/>
  <c r="E493" i="1"/>
  <c r="D494" i="19" s="1"/>
  <c r="G493" i="1"/>
  <c r="E494" i="19" s="1"/>
  <c r="E952" i="19" s="1"/>
  <c r="H493" i="1"/>
  <c r="F494" i="19" s="1"/>
  <c r="F952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E953" i="19" s="1"/>
  <c r="H494" i="1"/>
  <c r="F495" i="19" s="1"/>
  <c r="F953" i="19" s="1"/>
  <c r="I494" i="1"/>
  <c r="J494" i="1"/>
  <c r="H495" i="19" s="1"/>
  <c r="H953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F954" i="19" s="1"/>
  <c r="I495" i="1"/>
  <c r="G496" i="19" s="1"/>
  <c r="G954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B1070" i="19" s="1"/>
  <c r="C496" i="1"/>
  <c r="C497" i="19" s="1"/>
  <c r="E496" i="1"/>
  <c r="G496" i="1"/>
  <c r="H496" i="1"/>
  <c r="I496" i="1"/>
  <c r="J496" i="1"/>
  <c r="H497" i="19" s="1"/>
  <c r="H955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B1071" i="19" s="1"/>
  <c r="C497" i="1"/>
  <c r="C498" i="19" s="1"/>
  <c r="E497" i="1"/>
  <c r="D498" i="19" s="1"/>
  <c r="G497" i="1"/>
  <c r="E498" i="19" s="1"/>
  <c r="E956" i="19" s="1"/>
  <c r="H497" i="1"/>
  <c r="AB497" i="1" s="1"/>
  <c r="I497" i="1"/>
  <c r="J497" i="1"/>
  <c r="K497" i="1"/>
  <c r="I498" i="19" s="1"/>
  <c r="I566" i="28" s="1"/>
  <c r="M497" i="1"/>
  <c r="J498" i="19" s="1"/>
  <c r="J956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E957" i="19" s="1"/>
  <c r="H498" i="1"/>
  <c r="Q498" i="1" s="1"/>
  <c r="I498" i="1"/>
  <c r="G499" i="19" s="1"/>
  <c r="G957" i="19" s="1"/>
  <c r="J498" i="1"/>
  <c r="H499" i="19" s="1"/>
  <c r="H957" i="19" s="1"/>
  <c r="K498" i="1"/>
  <c r="I499" i="19" s="1"/>
  <c r="I567" i="28" s="1"/>
  <c r="M498" i="1"/>
  <c r="N498" i="1"/>
  <c r="O498" i="1"/>
  <c r="L499" i="19" s="1"/>
  <c r="B499" i="1"/>
  <c r="B500" i="19" s="1"/>
  <c r="B1073" i="19" s="1"/>
  <c r="C499" i="1"/>
  <c r="C500" i="19" s="1"/>
  <c r="E499" i="1"/>
  <c r="G499" i="1"/>
  <c r="H499" i="1"/>
  <c r="F500" i="19" s="1"/>
  <c r="F958" i="19" s="1"/>
  <c r="I499" i="1"/>
  <c r="G500" i="19" s="1"/>
  <c r="G958" i="19" s="1"/>
  <c r="J499" i="1"/>
  <c r="K499" i="1"/>
  <c r="I500" i="19" s="1"/>
  <c r="I568" i="28" s="1"/>
  <c r="M499" i="1"/>
  <c r="N499" i="1"/>
  <c r="Z499" i="1" s="1"/>
  <c r="O499" i="1"/>
  <c r="B486" i="1"/>
  <c r="B487" i="19" s="1"/>
  <c r="B1060" i="19" s="1"/>
  <c r="C486" i="1"/>
  <c r="C487" i="19" s="1"/>
  <c r="E486" i="1"/>
  <c r="D487" i="19" s="1"/>
  <c r="G486" i="1"/>
  <c r="E487" i="19" s="1"/>
  <c r="E945" i="19" s="1"/>
  <c r="H486" i="1"/>
  <c r="Q486" i="1" s="1"/>
  <c r="I486" i="1"/>
  <c r="J486" i="1"/>
  <c r="K486" i="1"/>
  <c r="I487" i="19" s="1"/>
  <c r="I554" i="28" s="1"/>
  <c r="M486" i="1"/>
  <c r="J487" i="19" s="1"/>
  <c r="J945" i="19" s="1"/>
  <c r="N486" i="1"/>
  <c r="O486" i="1"/>
  <c r="AC486" i="1" s="1"/>
  <c r="B487" i="1"/>
  <c r="B488" i="19" s="1"/>
  <c r="B1061" i="19" s="1"/>
  <c r="C487" i="1"/>
  <c r="C488" i="19" s="1"/>
  <c r="E487" i="1"/>
  <c r="G487" i="1"/>
  <c r="H487" i="1"/>
  <c r="Q487" i="1" s="1"/>
  <c r="I487" i="1"/>
  <c r="G488" i="19" s="1"/>
  <c r="G946" i="19" s="1"/>
  <c r="J487" i="1"/>
  <c r="H488" i="19" s="1"/>
  <c r="H946" i="19" s="1"/>
  <c r="K487" i="1"/>
  <c r="I488" i="19" s="1"/>
  <c r="I555" i="28" s="1"/>
  <c r="M487" i="1"/>
  <c r="J488" i="19" s="1"/>
  <c r="J946" i="19" s="1"/>
  <c r="N487" i="1"/>
  <c r="Z487" i="1" s="1"/>
  <c r="O487" i="1"/>
  <c r="AC487" i="1" s="1"/>
  <c r="B488" i="1"/>
  <c r="B489" i="19" s="1"/>
  <c r="B1062" i="19" s="1"/>
  <c r="C488" i="1"/>
  <c r="C489" i="19" s="1"/>
  <c r="E488" i="1"/>
  <c r="D489" i="19" s="1"/>
  <c r="G488" i="1"/>
  <c r="H488" i="1"/>
  <c r="F489" i="19" s="1"/>
  <c r="F947" i="19" s="1"/>
  <c r="I488" i="1"/>
  <c r="G489" i="19" s="1"/>
  <c r="G947" i="19" s="1"/>
  <c r="J488" i="1"/>
  <c r="H489" i="19" s="1"/>
  <c r="H947" i="19" s="1"/>
  <c r="K488" i="1"/>
  <c r="I489" i="19" s="1"/>
  <c r="I556" i="28" s="1"/>
  <c r="M488" i="1"/>
  <c r="J489" i="19" s="1"/>
  <c r="J947" i="19" s="1"/>
  <c r="N488" i="1"/>
  <c r="Z488" i="1" s="1"/>
  <c r="O488" i="1"/>
  <c r="AC488" i="1" s="1"/>
  <c r="B489" i="1"/>
  <c r="B490" i="19" s="1"/>
  <c r="B1063" i="19" s="1"/>
  <c r="C489" i="1"/>
  <c r="C490" i="19" s="1"/>
  <c r="E489" i="1"/>
  <c r="G489" i="1"/>
  <c r="H489" i="1"/>
  <c r="I489" i="1"/>
  <c r="G490" i="19" s="1"/>
  <c r="G948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J949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E950" i="19" s="1"/>
  <c r="H491" i="1"/>
  <c r="I491" i="1"/>
  <c r="J491" i="1"/>
  <c r="H492" i="19" s="1"/>
  <c r="H950" i="19" s="1"/>
  <c r="K491" i="1"/>
  <c r="I492" i="19" s="1"/>
  <c r="I559" i="28" s="1"/>
  <c r="M491" i="1"/>
  <c r="N491" i="1"/>
  <c r="Z491" i="1" s="1"/>
  <c r="O491" i="1"/>
  <c r="L492" i="19" s="1"/>
  <c r="B492" i="1"/>
  <c r="B493" i="19" s="1"/>
  <c r="B1066" i="19" s="1"/>
  <c r="C492" i="1"/>
  <c r="C493" i="19" s="1"/>
  <c r="E492" i="1"/>
  <c r="G492" i="1"/>
  <c r="H492" i="1"/>
  <c r="F493" i="19" s="1"/>
  <c r="F951" i="19" s="1"/>
  <c r="I492" i="1"/>
  <c r="G493" i="19" s="1"/>
  <c r="G951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B1053" i="19" s="1"/>
  <c r="C479" i="1"/>
  <c r="C480" i="19" s="1"/>
  <c r="E479" i="1"/>
  <c r="G479" i="1"/>
  <c r="E480" i="19" s="1"/>
  <c r="E938" i="19" s="1"/>
  <c r="H479" i="1"/>
  <c r="AB479" i="1" s="1"/>
  <c r="I479" i="1"/>
  <c r="G480" i="19" s="1"/>
  <c r="G938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F939" i="19" s="1"/>
  <c r="I480" i="1"/>
  <c r="J480" i="1"/>
  <c r="K480" i="1"/>
  <c r="I481" i="19" s="1"/>
  <c r="I547" i="28" s="1"/>
  <c r="M480" i="1"/>
  <c r="N480" i="1"/>
  <c r="O480" i="1"/>
  <c r="B481" i="1"/>
  <c r="B482" i="19" s="1"/>
  <c r="B1055" i="19" s="1"/>
  <c r="C481" i="1"/>
  <c r="C482" i="19" s="1"/>
  <c r="E481" i="1"/>
  <c r="G481" i="1"/>
  <c r="E482" i="19" s="1"/>
  <c r="E940" i="19" s="1"/>
  <c r="H481" i="1"/>
  <c r="I481" i="1"/>
  <c r="G482" i="19" s="1"/>
  <c r="G940" i="19" s="1"/>
  <c r="J481" i="1"/>
  <c r="K481" i="1"/>
  <c r="I482" i="19" s="1"/>
  <c r="I548" i="28" s="1"/>
  <c r="M481" i="1"/>
  <c r="J482" i="19" s="1"/>
  <c r="J940" i="19" s="1"/>
  <c r="N481" i="1"/>
  <c r="K482" i="19" s="1"/>
  <c r="O481" i="1"/>
  <c r="AC481" i="1" s="1"/>
  <c r="B482" i="1"/>
  <c r="B483" i="19" s="1"/>
  <c r="B1056" i="19" s="1"/>
  <c r="C482" i="1"/>
  <c r="C483" i="19" s="1"/>
  <c r="E482" i="1"/>
  <c r="G482" i="1"/>
  <c r="H482" i="1"/>
  <c r="I482" i="1"/>
  <c r="G483" i="19" s="1"/>
  <c r="G941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B1057" i="19" s="1"/>
  <c r="C483" i="1"/>
  <c r="C484" i="19" s="1"/>
  <c r="E483" i="1"/>
  <c r="G483" i="1"/>
  <c r="E484" i="19" s="1"/>
  <c r="E942" i="19" s="1"/>
  <c r="H483" i="1"/>
  <c r="I483" i="1"/>
  <c r="G484" i="19" s="1"/>
  <c r="G942" i="19" s="1"/>
  <c r="J483" i="1"/>
  <c r="K483" i="1"/>
  <c r="I484" i="19" s="1"/>
  <c r="I550" i="28" s="1"/>
  <c r="M483" i="1"/>
  <c r="J484" i="19" s="1"/>
  <c r="J942" i="19" s="1"/>
  <c r="N483" i="1"/>
  <c r="O483" i="1"/>
  <c r="AC483" i="1" s="1"/>
  <c r="B484" i="1"/>
  <c r="B485" i="19" s="1"/>
  <c r="B1058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E944" i="19" s="1"/>
  <c r="H485" i="1"/>
  <c r="I485" i="1"/>
  <c r="J485" i="1"/>
  <c r="H486" i="19" s="1"/>
  <c r="H944" i="19" s="1"/>
  <c r="K485" i="1"/>
  <c r="I486" i="19" s="1"/>
  <c r="I552" i="28" s="1"/>
  <c r="M485" i="1"/>
  <c r="AA485" i="1" s="1"/>
  <c r="N485" i="1"/>
  <c r="O485" i="1"/>
  <c r="B472" i="1"/>
  <c r="B473" i="19" s="1"/>
  <c r="B1046" i="19" s="1"/>
  <c r="C472" i="1"/>
  <c r="C473" i="19" s="1"/>
  <c r="E472" i="1"/>
  <c r="G472" i="1"/>
  <c r="H472" i="1"/>
  <c r="AB472" i="1" s="1"/>
  <c r="I472" i="1"/>
  <c r="G473" i="19" s="1"/>
  <c r="G931" i="19" s="1"/>
  <c r="J472" i="1"/>
  <c r="H473" i="19" s="1"/>
  <c r="H931" i="19" s="1"/>
  <c r="K472" i="1"/>
  <c r="I473" i="19" s="1"/>
  <c r="I538" i="28" s="1"/>
  <c r="M472" i="1"/>
  <c r="J473" i="19" s="1"/>
  <c r="J931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E932" i="19" s="1"/>
  <c r="H473" i="1"/>
  <c r="I473" i="1"/>
  <c r="G474" i="19" s="1"/>
  <c r="G932" i="19" s="1"/>
  <c r="J473" i="1"/>
  <c r="K473" i="1"/>
  <c r="I474" i="19" s="1"/>
  <c r="I539" i="28" s="1"/>
  <c r="M473" i="1"/>
  <c r="J474" i="19" s="1"/>
  <c r="J932" i="19" s="1"/>
  <c r="N473" i="1"/>
  <c r="Z473" i="1" s="1"/>
  <c r="O473" i="1"/>
  <c r="L474" i="19" s="1"/>
  <c r="B474" i="1"/>
  <c r="B475" i="19" s="1"/>
  <c r="B1048" i="19" s="1"/>
  <c r="C474" i="1"/>
  <c r="C475" i="19" s="1"/>
  <c r="E474" i="1"/>
  <c r="G474" i="1"/>
  <c r="H474" i="1"/>
  <c r="F475" i="19" s="1"/>
  <c r="F933" i="19" s="1"/>
  <c r="I474" i="1"/>
  <c r="G475" i="19" s="1"/>
  <c r="G933" i="19" s="1"/>
  <c r="J474" i="1"/>
  <c r="H475" i="19" s="1"/>
  <c r="H933" i="19" s="1"/>
  <c r="K474" i="1"/>
  <c r="I475" i="19" s="1"/>
  <c r="I540" i="28" s="1"/>
  <c r="M474" i="1"/>
  <c r="J475" i="19" s="1"/>
  <c r="J933" i="19" s="1"/>
  <c r="N474" i="1"/>
  <c r="Z474" i="1" s="1"/>
  <c r="O474" i="1"/>
  <c r="AC474" i="1" s="1"/>
  <c r="B475" i="1"/>
  <c r="B476" i="19" s="1"/>
  <c r="B1049" i="19" s="1"/>
  <c r="C475" i="1"/>
  <c r="C476" i="19" s="1"/>
  <c r="E475" i="1"/>
  <c r="D476" i="19" s="1"/>
  <c r="G475" i="1"/>
  <c r="E476" i="19" s="1"/>
  <c r="E934" i="19" s="1"/>
  <c r="H475" i="1"/>
  <c r="F476" i="19" s="1"/>
  <c r="F934" i="19" s="1"/>
  <c r="I475" i="1"/>
  <c r="J475" i="1"/>
  <c r="H476" i="19" s="1"/>
  <c r="H934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B1050" i="19" s="1"/>
  <c r="C476" i="1"/>
  <c r="C477" i="19" s="1"/>
  <c r="E476" i="1"/>
  <c r="G476" i="1"/>
  <c r="H476" i="1"/>
  <c r="Q476" i="1" s="1"/>
  <c r="I476" i="1"/>
  <c r="G477" i="19" s="1"/>
  <c r="G935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B1051" i="19" s="1"/>
  <c r="C477" i="1"/>
  <c r="C478" i="19" s="1"/>
  <c r="E477" i="1"/>
  <c r="G477" i="1"/>
  <c r="H477" i="1"/>
  <c r="I477" i="1"/>
  <c r="G478" i="19" s="1"/>
  <c r="G936" i="19" s="1"/>
  <c r="J477" i="1"/>
  <c r="K477" i="1"/>
  <c r="I478" i="19" s="1"/>
  <c r="I543" i="28" s="1"/>
  <c r="M477" i="1"/>
  <c r="N477" i="1"/>
  <c r="O477" i="1"/>
  <c r="B478" i="1"/>
  <c r="B479" i="19" s="1"/>
  <c r="B1052" i="19" s="1"/>
  <c r="C478" i="1"/>
  <c r="C479" i="19" s="1"/>
  <c r="E478" i="1"/>
  <c r="D479" i="19" s="1"/>
  <c r="G478" i="1"/>
  <c r="E479" i="19" s="1"/>
  <c r="E937" i="19" s="1"/>
  <c r="H478" i="1"/>
  <c r="AB478" i="1" s="1"/>
  <c r="I478" i="1"/>
  <c r="J478" i="1"/>
  <c r="K478" i="1"/>
  <c r="I479" i="19" s="1"/>
  <c r="I544" i="28" s="1"/>
  <c r="M478" i="1"/>
  <c r="J479" i="19" s="1"/>
  <c r="J937" i="19" s="1"/>
  <c r="N478" i="1"/>
  <c r="Z478" i="1" s="1"/>
  <c r="O478" i="1"/>
  <c r="AC478" i="1" s="1"/>
  <c r="B550" i="22" l="1"/>
  <c r="K546" i="22"/>
  <c r="I546" i="21"/>
  <c r="J1003" i="19"/>
  <c r="E620" i="28"/>
  <c r="E1002" i="19"/>
  <c r="D547" i="22"/>
  <c r="E543" i="22"/>
  <c r="E1001" i="19"/>
  <c r="G548" i="23"/>
  <c r="J1006" i="19"/>
  <c r="B544" i="22"/>
  <c r="B546" i="21"/>
  <c r="M549" i="19"/>
  <c r="E1007" i="19"/>
  <c r="F546" i="23"/>
  <c r="H1004" i="19"/>
  <c r="K545" i="22"/>
  <c r="F547" i="21"/>
  <c r="F1004" i="19"/>
  <c r="K549" i="21"/>
  <c r="K626" i="28"/>
  <c r="K633" i="28" s="1"/>
  <c r="D543" i="23"/>
  <c r="I550" i="21"/>
  <c r="J1007" i="19"/>
  <c r="G620" i="28"/>
  <c r="G1002" i="19"/>
  <c r="M546" i="19"/>
  <c r="E1004" i="19"/>
  <c r="H623" i="28"/>
  <c r="H1005" i="19"/>
  <c r="B548" i="21"/>
  <c r="H548" i="23"/>
  <c r="H544" i="21"/>
  <c r="H1001" i="19"/>
  <c r="H550" i="22"/>
  <c r="H1007" i="19"/>
  <c r="G623" i="28"/>
  <c r="G1005" i="19"/>
  <c r="F626" i="28"/>
  <c r="F633" i="28" s="1"/>
  <c r="F1007" i="19"/>
  <c r="L618" i="28"/>
  <c r="D549" i="22"/>
  <c r="J619" i="28"/>
  <c r="J1001" i="19"/>
  <c r="N649" i="28"/>
  <c r="M649" i="28"/>
  <c r="D641" i="28"/>
  <c r="N634" i="28"/>
  <c r="M634" i="28"/>
  <c r="L624" i="28"/>
  <c r="BA549" i="1"/>
  <c r="BG530" i="1"/>
  <c r="M632" i="28"/>
  <c r="M631" i="28"/>
  <c r="N631" i="28"/>
  <c r="D626" i="28"/>
  <c r="N626" i="28" s="1"/>
  <c r="B550" i="21"/>
  <c r="G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H1000" i="19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J997" i="19"/>
  <c r="O539" i="19"/>
  <c r="F539" i="21"/>
  <c r="D539" i="23"/>
  <c r="F539" i="22"/>
  <c r="F613" i="28"/>
  <c r="F997" i="19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H997" i="19"/>
  <c r="N541" i="19"/>
  <c r="H541" i="22"/>
  <c r="F541" i="23"/>
  <c r="H615" i="28"/>
  <c r="H541" i="21"/>
  <c r="H999" i="19"/>
  <c r="B542" i="23"/>
  <c r="C542" i="23"/>
  <c r="D616" i="28"/>
  <c r="D542" i="21"/>
  <c r="D542" i="22"/>
  <c r="F540" i="21"/>
  <c r="H538" i="21"/>
  <c r="H538" i="22"/>
  <c r="H612" i="28"/>
  <c r="F538" i="23"/>
  <c r="H996" i="19"/>
  <c r="AV535" i="1"/>
  <c r="I537" i="22"/>
  <c r="J611" i="28"/>
  <c r="G537" i="23"/>
  <c r="I537" i="21"/>
  <c r="O537" i="19"/>
  <c r="J995" i="19"/>
  <c r="H538" i="23"/>
  <c r="L616" i="28"/>
  <c r="F535" i="19"/>
  <c r="F993" i="19" s="1"/>
  <c r="AH535" i="1"/>
  <c r="AI535" i="1"/>
  <c r="O538" i="19"/>
  <c r="I538" i="21"/>
  <c r="I538" i="22"/>
  <c r="G538" i="23"/>
  <c r="J612" i="28"/>
  <c r="J996" i="19"/>
  <c r="AJ535" i="1"/>
  <c r="H614" i="28"/>
  <c r="F540" i="23"/>
  <c r="H540" i="21"/>
  <c r="H540" i="22"/>
  <c r="N540" i="19"/>
  <c r="H998" i="19"/>
  <c r="J537" i="21"/>
  <c r="J537" i="22"/>
  <c r="K611" i="28"/>
  <c r="H537" i="23"/>
  <c r="O542" i="19"/>
  <c r="I542" i="21"/>
  <c r="J616" i="28"/>
  <c r="I542" i="22"/>
  <c r="G542" i="23"/>
  <c r="J1000" i="19"/>
  <c r="E610" i="28"/>
  <c r="E536" i="21"/>
  <c r="E536" i="22"/>
  <c r="E994" i="19"/>
  <c r="N536" i="19"/>
  <c r="I540" i="22"/>
  <c r="AG535" i="1"/>
  <c r="D537" i="23"/>
  <c r="F537" i="21"/>
  <c r="F537" i="22"/>
  <c r="F611" i="28"/>
  <c r="F995" i="19"/>
  <c r="B541" i="21"/>
  <c r="B541" i="22"/>
  <c r="B615" i="28"/>
  <c r="G542" i="22"/>
  <c r="E542" i="23"/>
  <c r="G616" i="28"/>
  <c r="G542" i="21"/>
  <c r="M542" i="19"/>
  <c r="G1000" i="19"/>
  <c r="AT535" i="1"/>
  <c r="F614" i="28"/>
  <c r="O536" i="19"/>
  <c r="G536" i="23"/>
  <c r="J994" i="19"/>
  <c r="J538" i="21"/>
  <c r="I540" i="21"/>
  <c r="AS535" i="1"/>
  <c r="F542" i="22"/>
  <c r="D542" i="23"/>
  <c r="F616" i="28"/>
  <c r="F542" i="21"/>
  <c r="F1000" i="19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F994" i="19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G994" i="19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G997" i="19"/>
  <c r="E540" i="21"/>
  <c r="E540" i="22"/>
  <c r="E614" i="28"/>
  <c r="E998" i="19"/>
  <c r="E615" i="28"/>
  <c r="E541" i="21"/>
  <c r="E541" i="22"/>
  <c r="E999" i="19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F991" i="19" s="1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F990" i="19" s="1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J988" i="19" s="1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F989" i="19" s="1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H986" i="19" s="1"/>
  <c r="E525" i="19"/>
  <c r="E983" i="19" s="1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E986" i="19" s="1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J982" i="19" s="1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J986" i="19" s="1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H975" i="19" s="1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J977" i="19" s="1"/>
  <c r="AA518" i="1"/>
  <c r="AE518" i="1"/>
  <c r="B519" i="19"/>
  <c r="AA515" i="1"/>
  <c r="J516" i="19"/>
  <c r="J974" i="19" s="1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F978" i="19" s="1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F977" i="19" s="1"/>
  <c r="BC518" i="1"/>
  <c r="AT518" i="1"/>
  <c r="C517" i="21"/>
  <c r="C588" i="28"/>
  <c r="C517" i="22"/>
  <c r="Q515" i="1"/>
  <c r="R515" i="1" s="1"/>
  <c r="BC515" i="1"/>
  <c r="F516" i="19"/>
  <c r="F974" i="19" s="1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J978" i="19" s="1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E973" i="19" s="1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J973" i="19" s="1"/>
  <c r="F515" i="22"/>
  <c r="AG519" i="1"/>
  <c r="AS517" i="1"/>
  <c r="AE517" i="1"/>
  <c r="AG516" i="1"/>
  <c r="AZ515" i="1"/>
  <c r="BD514" i="1"/>
  <c r="AR514" i="1"/>
  <c r="G518" i="19"/>
  <c r="G976" i="19" s="1"/>
  <c r="C520" i="22"/>
  <c r="BF518" i="1"/>
  <c r="BH516" i="1"/>
  <c r="BF515" i="1"/>
  <c r="BC514" i="1"/>
  <c r="AA514" i="1"/>
  <c r="AH514" i="1"/>
  <c r="J521" i="19"/>
  <c r="J979" i="19" s="1"/>
  <c r="E520" i="19"/>
  <c r="E978" i="19" s="1"/>
  <c r="L516" i="19"/>
  <c r="D516" i="19"/>
  <c r="H515" i="19"/>
  <c r="H973" i="19" s="1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E977" i="19" s="1"/>
  <c r="B518" i="19"/>
  <c r="E517" i="19"/>
  <c r="H516" i="19"/>
  <c r="H974" i="19" s="1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F970" i="19" s="1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F968" i="19" s="1"/>
  <c r="J508" i="19"/>
  <c r="BI513" i="1"/>
  <c r="AT511" i="1"/>
  <c r="AS508" i="1"/>
  <c r="BI512" i="1"/>
  <c r="BG511" i="1"/>
  <c r="AK511" i="1"/>
  <c r="AV510" i="1"/>
  <c r="AT508" i="1"/>
  <c r="B513" i="19"/>
  <c r="J511" i="19"/>
  <c r="J969" i="19" s="1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H967" i="19" s="1"/>
  <c r="AI508" i="1"/>
  <c r="BC508" i="1"/>
  <c r="BI507" i="1"/>
  <c r="BC507" i="1"/>
  <c r="AU507" i="1"/>
  <c r="BD507" i="1"/>
  <c r="H508" i="19"/>
  <c r="H966" i="19" s="1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F969" i="19" s="1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H964" i="19" s="1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E965" i="19" s="1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H965" i="19" s="1"/>
  <c r="AI506" i="1"/>
  <c r="BH505" i="1"/>
  <c r="G506" i="19"/>
  <c r="G964" i="19" s="1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F962" i="19" s="1"/>
  <c r="BB503" i="1"/>
  <c r="AE502" i="1"/>
  <c r="B503" i="19"/>
  <c r="B1076" i="19" s="1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F963" i="19" s="1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J961" i="19" s="1"/>
  <c r="D503" i="23"/>
  <c r="H571" i="28"/>
  <c r="C574" i="28"/>
  <c r="C505" i="21"/>
  <c r="C505" i="22"/>
  <c r="BI503" i="1"/>
  <c r="AI503" i="1"/>
  <c r="H504" i="19"/>
  <c r="H962" i="19" s="1"/>
  <c r="BD503" i="1"/>
  <c r="C503" i="23"/>
  <c r="J501" i="19"/>
  <c r="J959" i="19" s="1"/>
  <c r="BE500" i="1"/>
  <c r="AJ500" i="1"/>
  <c r="AA500" i="1"/>
  <c r="AV500" i="1"/>
  <c r="AV501" i="1"/>
  <c r="B501" i="19"/>
  <c r="B1074" i="19" s="1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F964" i="19" s="1"/>
  <c r="K505" i="19"/>
  <c r="L503" i="19"/>
  <c r="E504" i="21"/>
  <c r="AT502" i="1"/>
  <c r="BI502" i="1"/>
  <c r="BG500" i="1"/>
  <c r="AS500" i="1"/>
  <c r="E506" i="19"/>
  <c r="E964" i="19" s="1"/>
  <c r="K503" i="19"/>
  <c r="AZ505" i="1"/>
  <c r="AR502" i="1"/>
  <c r="BC501" i="1"/>
  <c r="AI505" i="1"/>
  <c r="AW500" i="1"/>
  <c r="K506" i="19"/>
  <c r="H505" i="19"/>
  <c r="H963" i="19" s="1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F956" i="19" s="1"/>
  <c r="J497" i="19"/>
  <c r="J495" i="19"/>
  <c r="J953" i="19" s="1"/>
  <c r="B495" i="19"/>
  <c r="B1068" i="19" s="1"/>
  <c r="G494" i="19"/>
  <c r="G952" i="19" s="1"/>
  <c r="K500" i="19"/>
  <c r="BG499" i="1"/>
  <c r="BH499" i="1"/>
  <c r="BC498" i="1"/>
  <c r="AQ496" i="1"/>
  <c r="AS493" i="1"/>
  <c r="E496" i="19"/>
  <c r="J500" i="19"/>
  <c r="J958" i="19" s="1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G955" i="19" s="1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F955" i="19" s="1"/>
  <c r="J496" i="19"/>
  <c r="J954" i="19" s="1"/>
  <c r="B496" i="19"/>
  <c r="B1069" i="19" s="1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J952" i="19" s="1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B1072" i="19" s="1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B1064" i="19" s="1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H951" i="19" s="1"/>
  <c r="F490" i="19"/>
  <c r="F948" i="19" s="1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J951" i="19" s="1"/>
  <c r="AU489" i="1"/>
  <c r="AH488" i="1"/>
  <c r="BG487" i="1"/>
  <c r="AG487" i="1"/>
  <c r="BI487" i="1"/>
  <c r="AV486" i="1"/>
  <c r="AH486" i="1"/>
  <c r="K492" i="19"/>
  <c r="G491" i="19"/>
  <c r="G949" i="19" s="1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J950" i="19" s="1"/>
  <c r="B492" i="19"/>
  <c r="B1065" i="19" s="1"/>
  <c r="F491" i="19"/>
  <c r="F949" i="19" s="1"/>
  <c r="K490" i="19"/>
  <c r="L488" i="19"/>
  <c r="D488" i="19"/>
  <c r="H487" i="19"/>
  <c r="B488" i="22"/>
  <c r="AS488" i="1"/>
  <c r="H490" i="19"/>
  <c r="H948" i="19" s="1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E947" i="19" s="1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H941" i="19" s="1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F941" i="19" s="1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G943" i="19" s="1"/>
  <c r="E483" i="19"/>
  <c r="H482" i="19"/>
  <c r="H940" i="19" s="1"/>
  <c r="H481" i="19"/>
  <c r="H939" i="19" s="1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F940" i="19" s="1"/>
  <c r="Z480" i="1"/>
  <c r="K481" i="19"/>
  <c r="AW480" i="1"/>
  <c r="C481" i="21"/>
  <c r="BC479" i="1"/>
  <c r="AQ479" i="1"/>
  <c r="AE479" i="1"/>
  <c r="AI479" i="1"/>
  <c r="L486" i="19"/>
  <c r="F485" i="19"/>
  <c r="F943" i="19" s="1"/>
  <c r="D483" i="19"/>
  <c r="G481" i="19"/>
  <c r="C480" i="21"/>
  <c r="C481" i="22"/>
  <c r="BE483" i="1"/>
  <c r="C549" i="28"/>
  <c r="AB480" i="1"/>
  <c r="AQ485" i="1"/>
  <c r="AF485" i="1"/>
  <c r="AB485" i="1"/>
  <c r="F486" i="19"/>
  <c r="F944" i="19" s="1"/>
  <c r="Q485" i="1"/>
  <c r="R485" i="1" s="1"/>
  <c r="AV485" i="1"/>
  <c r="J485" i="19"/>
  <c r="J943" i="19" s="1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B1054" i="19" s="1"/>
  <c r="AZ479" i="1"/>
  <c r="M480" i="19"/>
  <c r="K486" i="19"/>
  <c r="B486" i="19"/>
  <c r="B1059" i="19" s="1"/>
  <c r="E485" i="19"/>
  <c r="E943" i="19" s="1"/>
  <c r="H484" i="19"/>
  <c r="H942" i="19" s="1"/>
  <c r="L483" i="19"/>
  <c r="D482" i="19"/>
  <c r="H480" i="19"/>
  <c r="H938" i="19" s="1"/>
  <c r="B480" i="21"/>
  <c r="G483" i="22"/>
  <c r="B546" i="28"/>
  <c r="BB485" i="1"/>
  <c r="BJ483" i="1"/>
  <c r="AH484" i="1"/>
  <c r="F484" i="19"/>
  <c r="F942" i="19" s="1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J935" i="19" s="1"/>
  <c r="C476" i="23"/>
  <c r="BF475" i="1"/>
  <c r="AR474" i="1"/>
  <c r="Q472" i="1"/>
  <c r="R472" i="1" s="1"/>
  <c r="F473" i="19"/>
  <c r="F931" i="19" s="1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B1047" i="19" s="1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F937" i="19" s="1"/>
  <c r="J478" i="19"/>
  <c r="E477" i="19"/>
  <c r="E935" i="19" s="1"/>
  <c r="J476" i="19"/>
  <c r="J934" i="19" s="1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F935" i="19" s="1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H936" i="19" s="1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F936" i="19" s="1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H932" i="19" s="1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J936" i="19"/>
  <c r="M486" i="19"/>
  <c r="G944" i="19"/>
  <c r="L562" i="28"/>
  <c r="H491" i="23"/>
  <c r="I489" i="23"/>
  <c r="B499" i="23"/>
  <c r="H497" i="22"/>
  <c r="H954" i="19"/>
  <c r="I496" i="23"/>
  <c r="E502" i="23"/>
  <c r="B504" i="22"/>
  <c r="E512" i="23"/>
  <c r="J578" i="28"/>
  <c r="J966" i="19"/>
  <c r="K581" i="28"/>
  <c r="B512" i="22"/>
  <c r="B508" i="21"/>
  <c r="G591" i="28"/>
  <c r="G977" i="19"/>
  <c r="B526" i="23"/>
  <c r="J525" i="22"/>
  <c r="I526" i="22"/>
  <c r="J983" i="19"/>
  <c r="B535" i="23"/>
  <c r="H608" i="28"/>
  <c r="H993" i="19"/>
  <c r="H536" i="21"/>
  <c r="H536" i="22"/>
  <c r="H610" i="28"/>
  <c r="H617" i="28" s="1"/>
  <c r="H531" i="22"/>
  <c r="H989" i="19"/>
  <c r="K530" i="22"/>
  <c r="I535" i="23"/>
  <c r="K536" i="22"/>
  <c r="L610" i="28"/>
  <c r="L617" i="28" s="1"/>
  <c r="K536" i="21"/>
  <c r="J529" i="22"/>
  <c r="G477" i="22"/>
  <c r="G934" i="19"/>
  <c r="K474" i="21"/>
  <c r="H485" i="23"/>
  <c r="I485" i="23"/>
  <c r="M493" i="19"/>
  <c r="E951" i="19"/>
  <c r="M488" i="19"/>
  <c r="E946" i="19"/>
  <c r="F489" i="22"/>
  <c r="F946" i="19"/>
  <c r="K492" i="22"/>
  <c r="O499" i="19"/>
  <c r="J957" i="19"/>
  <c r="D498" i="21"/>
  <c r="K570" i="28"/>
  <c r="M505" i="19"/>
  <c r="E963" i="19"/>
  <c r="K506" i="22"/>
  <c r="H583" i="28"/>
  <c r="H970" i="19"/>
  <c r="L583" i="28"/>
  <c r="J512" i="22"/>
  <c r="F518" i="22"/>
  <c r="F975" i="19"/>
  <c r="E522" i="22"/>
  <c r="E979" i="19"/>
  <c r="G586" i="28"/>
  <c r="G973" i="19"/>
  <c r="G596" i="28"/>
  <c r="G981" i="19"/>
  <c r="F599" i="28"/>
  <c r="F984" i="19"/>
  <c r="E533" i="22"/>
  <c r="E990" i="19"/>
  <c r="N529" i="19"/>
  <c r="H987" i="19"/>
  <c r="N615" i="28"/>
  <c r="M615" i="28"/>
  <c r="K610" i="28"/>
  <c r="K617" i="28" s="1"/>
  <c r="E477" i="23"/>
  <c r="J480" i="22"/>
  <c r="F475" i="22"/>
  <c r="F932" i="19"/>
  <c r="O486" i="19"/>
  <c r="J944" i="19"/>
  <c r="H488" i="21"/>
  <c r="H945" i="19"/>
  <c r="D491" i="22"/>
  <c r="M490" i="19"/>
  <c r="E948" i="19"/>
  <c r="D501" i="22"/>
  <c r="H501" i="21"/>
  <c r="H958" i="19"/>
  <c r="G505" i="22"/>
  <c r="G962" i="19"/>
  <c r="G507" i="23"/>
  <c r="N513" i="19"/>
  <c r="E971" i="19"/>
  <c r="M514" i="19"/>
  <c r="E972" i="19"/>
  <c r="N511" i="19"/>
  <c r="E969" i="19"/>
  <c r="E518" i="21"/>
  <c r="E975" i="19"/>
  <c r="I518" i="21"/>
  <c r="J975" i="19"/>
  <c r="D529" i="21"/>
  <c r="D524" i="22"/>
  <c r="H526" i="22"/>
  <c r="H984" i="19"/>
  <c r="E607" i="28"/>
  <c r="E992" i="19"/>
  <c r="B534" i="22"/>
  <c r="E531" i="21"/>
  <c r="E988" i="19"/>
  <c r="B608" i="28"/>
  <c r="B610" i="28"/>
  <c r="B617" i="28" s="1"/>
  <c r="N612" i="28"/>
  <c r="M612" i="28"/>
  <c r="J536" i="22"/>
  <c r="E479" i="21"/>
  <c r="E936" i="19"/>
  <c r="G475" i="23"/>
  <c r="F479" i="23"/>
  <c r="H937" i="19"/>
  <c r="H477" i="21"/>
  <c r="H935" i="19"/>
  <c r="I476" i="23"/>
  <c r="H482" i="23"/>
  <c r="B481" i="23"/>
  <c r="J550" i="28"/>
  <c r="J941" i="19"/>
  <c r="G488" i="22"/>
  <c r="G945" i="19"/>
  <c r="F488" i="23"/>
  <c r="H559" i="28"/>
  <c r="H949" i="19"/>
  <c r="K501" i="22"/>
  <c r="H499" i="21"/>
  <c r="H956" i="19"/>
  <c r="G496" i="21"/>
  <c r="G953" i="19"/>
  <c r="M496" i="19"/>
  <c r="E954" i="19"/>
  <c r="B507" i="21"/>
  <c r="D509" i="22"/>
  <c r="K529" i="22"/>
  <c r="K524" i="22"/>
  <c r="D532" i="21"/>
  <c r="J607" i="28"/>
  <c r="J991" i="19"/>
  <c r="B532" i="22"/>
  <c r="C533" i="23"/>
  <c r="B536" i="21"/>
  <c r="AO535" i="1"/>
  <c r="BA535" i="1"/>
  <c r="L540" i="28"/>
  <c r="E550" i="28"/>
  <c r="E941" i="19"/>
  <c r="D485" i="21"/>
  <c r="B491" i="23"/>
  <c r="D487" i="23"/>
  <c r="F945" i="19"/>
  <c r="H495" i="21"/>
  <c r="H952" i="19"/>
  <c r="N497" i="19"/>
  <c r="E955" i="19"/>
  <c r="I498" i="23"/>
  <c r="J507" i="22"/>
  <c r="B501" i="23"/>
  <c r="G508" i="21"/>
  <c r="G965" i="19"/>
  <c r="B509" i="23"/>
  <c r="N510" i="19"/>
  <c r="H968" i="19"/>
  <c r="I513" i="22"/>
  <c r="J970" i="19"/>
  <c r="H519" i="21"/>
  <c r="H976" i="19"/>
  <c r="I520" i="23"/>
  <c r="B596" i="28"/>
  <c r="E599" i="28"/>
  <c r="E984" i="19"/>
  <c r="O523" i="19"/>
  <c r="J981" i="19"/>
  <c r="H525" i="22"/>
  <c r="H982" i="19"/>
  <c r="J523" i="22"/>
  <c r="F535" i="21"/>
  <c r="F992" i="19"/>
  <c r="I532" i="22"/>
  <c r="J989" i="19"/>
  <c r="I531" i="23"/>
  <c r="D536" i="22"/>
  <c r="D610" i="28"/>
  <c r="D536" i="21"/>
  <c r="I482" i="22"/>
  <c r="J939" i="19"/>
  <c r="G482" i="21"/>
  <c r="G939" i="19"/>
  <c r="H486" i="21"/>
  <c r="H943" i="19"/>
  <c r="J494" i="21"/>
  <c r="I491" i="21"/>
  <c r="J948" i="19"/>
  <c r="G493" i="22"/>
  <c r="G950" i="19"/>
  <c r="F493" i="21"/>
  <c r="F950" i="19"/>
  <c r="J566" i="28"/>
  <c r="J955" i="19"/>
  <c r="K505" i="21"/>
  <c r="E579" i="28"/>
  <c r="E966" i="19"/>
  <c r="F522" i="21"/>
  <c r="F979" i="19"/>
  <c r="D519" i="21"/>
  <c r="B519" i="23"/>
  <c r="B521" i="21"/>
  <c r="H515" i="23"/>
  <c r="N527" i="19"/>
  <c r="H985" i="19"/>
  <c r="B527" i="23"/>
  <c r="N533" i="19"/>
  <c r="H991" i="19"/>
  <c r="G535" i="23"/>
  <c r="J993" i="19"/>
  <c r="B529" i="23"/>
  <c r="I536" i="21"/>
  <c r="M475" i="19"/>
  <c r="E933" i="19"/>
  <c r="E539" i="28"/>
  <c r="E931" i="19"/>
  <c r="G546" i="28"/>
  <c r="G937" i="19"/>
  <c r="D481" i="22"/>
  <c r="F486" i="23"/>
  <c r="E481" i="21"/>
  <c r="E939" i="19"/>
  <c r="O491" i="19"/>
  <c r="E949" i="19"/>
  <c r="K508" i="21"/>
  <c r="F578" i="28"/>
  <c r="F965" i="19"/>
  <c r="G510" i="21"/>
  <c r="G967" i="19"/>
  <c r="F514" i="21"/>
  <c r="F971" i="19"/>
  <c r="J580" i="28"/>
  <c r="J968" i="19"/>
  <c r="C517" i="23"/>
  <c r="G526" i="21"/>
  <c r="G983" i="19"/>
  <c r="B522" i="22"/>
  <c r="H523" i="22"/>
  <c r="H981" i="19"/>
  <c r="J535" i="21"/>
  <c r="D535" i="22"/>
  <c r="G529" i="23"/>
  <c r="J987" i="19"/>
  <c r="J476" i="21"/>
  <c r="D479" i="22"/>
  <c r="F481" i="21"/>
  <c r="F938" i="19"/>
  <c r="B487" i="22"/>
  <c r="K548" i="28"/>
  <c r="O480" i="19"/>
  <c r="J938" i="19"/>
  <c r="E493" i="23"/>
  <c r="B493" i="21"/>
  <c r="G567" i="28"/>
  <c r="G956" i="19"/>
  <c r="E501" i="22"/>
  <c r="E958" i="19"/>
  <c r="B565" i="28"/>
  <c r="F500" i="21"/>
  <c r="F957" i="19"/>
  <c r="E503" i="21"/>
  <c r="E960" i="19"/>
  <c r="I507" i="22"/>
  <c r="J964" i="19"/>
  <c r="G504" i="23"/>
  <c r="I510" i="23"/>
  <c r="B514" i="22"/>
  <c r="F509" i="21"/>
  <c r="F967" i="19"/>
  <c r="H513" i="23"/>
  <c r="J517" i="21"/>
  <c r="O522" i="19"/>
  <c r="J980" i="19"/>
  <c r="E596" i="28"/>
  <c r="E982" i="19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08" i="28" l="1"/>
  <c r="M633" i="28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B1039" i="19" s="1"/>
  <c r="C465" i="1"/>
  <c r="C466" i="19" s="1"/>
  <c r="E465" i="1"/>
  <c r="D466" i="19" s="1"/>
  <c r="G465" i="1"/>
  <c r="E466" i="19" s="1"/>
  <c r="E924" i="19" s="1"/>
  <c r="H465" i="1"/>
  <c r="F466" i="19" s="1"/>
  <c r="F924" i="19" s="1"/>
  <c r="I465" i="1"/>
  <c r="G466" i="19" s="1"/>
  <c r="G924" i="19" s="1"/>
  <c r="J465" i="1"/>
  <c r="H466" i="19" s="1"/>
  <c r="H924" i="19" s="1"/>
  <c r="K465" i="1"/>
  <c r="I466" i="19" s="1"/>
  <c r="I530" i="28" s="1"/>
  <c r="M465" i="1"/>
  <c r="J466" i="19" s="1"/>
  <c r="J924" i="19" s="1"/>
  <c r="N465" i="1"/>
  <c r="K466" i="19" s="1"/>
  <c r="O465" i="1"/>
  <c r="B466" i="1"/>
  <c r="C466" i="1"/>
  <c r="C467" i="19" s="1"/>
  <c r="E466" i="1"/>
  <c r="D467" i="19" s="1"/>
  <c r="G466" i="1"/>
  <c r="E467" i="19" s="1"/>
  <c r="E925" i="19" s="1"/>
  <c r="H466" i="1"/>
  <c r="F467" i="19" s="1"/>
  <c r="F925" i="19" s="1"/>
  <c r="I466" i="1"/>
  <c r="G467" i="19" s="1"/>
  <c r="G925" i="19" s="1"/>
  <c r="J466" i="1"/>
  <c r="K466" i="1"/>
  <c r="I467" i="19" s="1"/>
  <c r="I531" i="28" s="1"/>
  <c r="M466" i="1"/>
  <c r="J467" i="19" s="1"/>
  <c r="J925" i="19" s="1"/>
  <c r="N466" i="1"/>
  <c r="K467" i="19" s="1"/>
  <c r="O466" i="1"/>
  <c r="L467" i="19" s="1"/>
  <c r="B467" i="1"/>
  <c r="B468" i="19" s="1"/>
  <c r="B1041" i="19" s="1"/>
  <c r="C467" i="1"/>
  <c r="C468" i="19" s="1"/>
  <c r="E467" i="1"/>
  <c r="G467" i="1"/>
  <c r="H467" i="1"/>
  <c r="AB467" i="1" s="1"/>
  <c r="I467" i="1"/>
  <c r="G468" i="19" s="1"/>
  <c r="G926" i="19" s="1"/>
  <c r="J467" i="1"/>
  <c r="H468" i="19" s="1"/>
  <c r="H926" i="19" s="1"/>
  <c r="K467" i="1"/>
  <c r="I468" i="19" s="1"/>
  <c r="I532" i="28" s="1"/>
  <c r="M467" i="1"/>
  <c r="J468" i="19" s="1"/>
  <c r="J926" i="19" s="1"/>
  <c r="N467" i="1"/>
  <c r="K468" i="19" s="1"/>
  <c r="O467" i="1"/>
  <c r="B468" i="1"/>
  <c r="C468" i="1"/>
  <c r="C469" i="19" s="1"/>
  <c r="E468" i="1"/>
  <c r="G468" i="1"/>
  <c r="E469" i="19" s="1"/>
  <c r="E927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B1043" i="19" s="1"/>
  <c r="C469" i="1"/>
  <c r="C470" i="19" s="1"/>
  <c r="E469" i="1"/>
  <c r="G469" i="1"/>
  <c r="H469" i="1"/>
  <c r="F470" i="19" s="1"/>
  <c r="F928" i="19" s="1"/>
  <c r="I469" i="1"/>
  <c r="G470" i="19" s="1"/>
  <c r="G928" i="19" s="1"/>
  <c r="J469" i="1"/>
  <c r="H470" i="19" s="1"/>
  <c r="H928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E929" i="19" s="1"/>
  <c r="H470" i="1"/>
  <c r="Q470" i="1" s="1"/>
  <c r="I470" i="1"/>
  <c r="G471" i="19" s="1"/>
  <c r="G929" i="19" s="1"/>
  <c r="J470" i="1"/>
  <c r="H471" i="19" s="1"/>
  <c r="H929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B1032" i="19" s="1"/>
  <c r="C458" i="1"/>
  <c r="C459" i="19" s="1"/>
  <c r="E458" i="1"/>
  <c r="G458" i="1"/>
  <c r="E459" i="19" s="1"/>
  <c r="E917" i="19" s="1"/>
  <c r="H458" i="1"/>
  <c r="F459" i="19" s="1"/>
  <c r="F917" i="19" s="1"/>
  <c r="I458" i="1"/>
  <c r="G459" i="19" s="1"/>
  <c r="G917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B1033" i="19" s="1"/>
  <c r="C459" i="1"/>
  <c r="C460" i="19" s="1"/>
  <c r="E459" i="1"/>
  <c r="G459" i="1"/>
  <c r="H459" i="1"/>
  <c r="I459" i="1"/>
  <c r="G460" i="19" s="1"/>
  <c r="G918" i="19" s="1"/>
  <c r="J459" i="1"/>
  <c r="H460" i="19" s="1"/>
  <c r="H918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F919" i="19" s="1"/>
  <c r="I460" i="1"/>
  <c r="G461" i="19" s="1"/>
  <c r="G919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J920" i="19" s="1"/>
  <c r="N461" i="1"/>
  <c r="K462" i="19" s="1"/>
  <c r="O461" i="1"/>
  <c r="B462" i="1"/>
  <c r="B463" i="19" s="1"/>
  <c r="B1036" i="19" s="1"/>
  <c r="C462" i="1"/>
  <c r="C463" i="19" s="1"/>
  <c r="E462" i="1"/>
  <c r="G462" i="1"/>
  <c r="E463" i="19" s="1"/>
  <c r="E921" i="19" s="1"/>
  <c r="H462" i="1"/>
  <c r="F463" i="19" s="1"/>
  <c r="F921" i="19" s="1"/>
  <c r="I462" i="1"/>
  <c r="G463" i="19" s="1"/>
  <c r="G921" i="19" s="1"/>
  <c r="J462" i="1"/>
  <c r="K462" i="1"/>
  <c r="I463" i="19" s="1"/>
  <c r="I526" i="28" s="1"/>
  <c r="M462" i="1"/>
  <c r="J463" i="19" s="1"/>
  <c r="J921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J922" i="19" s="1"/>
  <c r="N463" i="1"/>
  <c r="K464" i="19" s="1"/>
  <c r="O463" i="1"/>
  <c r="B464" i="1"/>
  <c r="B465" i="19" s="1"/>
  <c r="B1038" i="19" s="1"/>
  <c r="C464" i="1"/>
  <c r="C465" i="19" s="1"/>
  <c r="E464" i="1"/>
  <c r="D465" i="19" s="1"/>
  <c r="G464" i="1"/>
  <c r="E465" i="19" s="1"/>
  <c r="E923" i="19" s="1"/>
  <c r="H464" i="1"/>
  <c r="I464" i="1"/>
  <c r="G465" i="19" s="1"/>
  <c r="G923" i="19" s="1"/>
  <c r="J464" i="1"/>
  <c r="H465" i="19" s="1"/>
  <c r="H923" i="19" s="1"/>
  <c r="K464" i="1"/>
  <c r="I465" i="19" s="1"/>
  <c r="I528" i="28" s="1"/>
  <c r="M464" i="1"/>
  <c r="N464" i="1"/>
  <c r="Z464" i="1" s="1"/>
  <c r="O464" i="1"/>
  <c r="AC464" i="1" s="1"/>
  <c r="B457" i="1"/>
  <c r="B458" i="19" s="1"/>
  <c r="B1031" i="19" s="1"/>
  <c r="C457" i="1"/>
  <c r="C458" i="19" s="1"/>
  <c r="E457" i="1"/>
  <c r="G457" i="1"/>
  <c r="H457" i="1"/>
  <c r="AB457" i="1" s="1"/>
  <c r="I457" i="1"/>
  <c r="G458" i="19" s="1"/>
  <c r="G916" i="19" s="1"/>
  <c r="J457" i="1"/>
  <c r="K457" i="1"/>
  <c r="I458" i="19" s="1"/>
  <c r="I520" i="28" s="1"/>
  <c r="M457" i="1"/>
  <c r="J458" i="19" s="1"/>
  <c r="J916" i="19" s="1"/>
  <c r="N457" i="1"/>
  <c r="Z457" i="1" s="1"/>
  <c r="O457" i="1"/>
  <c r="L458" i="19" s="1"/>
  <c r="B455" i="1"/>
  <c r="B456" i="19" s="1"/>
  <c r="B1029" i="19" s="1"/>
  <c r="C455" i="1"/>
  <c r="C456" i="19" s="1"/>
  <c r="E455" i="1"/>
  <c r="D456" i="19" s="1"/>
  <c r="G455" i="1"/>
  <c r="H455" i="1"/>
  <c r="AB455" i="1" s="1"/>
  <c r="I455" i="1"/>
  <c r="J455" i="1"/>
  <c r="H456" i="19" s="1"/>
  <c r="H914" i="19" s="1"/>
  <c r="K455" i="1"/>
  <c r="I456" i="19" s="1"/>
  <c r="I518" i="28" s="1"/>
  <c r="M455" i="1"/>
  <c r="J456" i="19" s="1"/>
  <c r="J914" i="19" s="1"/>
  <c r="N455" i="1"/>
  <c r="O455" i="1"/>
  <c r="B456" i="1"/>
  <c r="C456" i="1"/>
  <c r="C457" i="19" s="1"/>
  <c r="E456" i="1"/>
  <c r="G456" i="1"/>
  <c r="H456" i="1"/>
  <c r="F457" i="19" s="1"/>
  <c r="F915" i="19" s="1"/>
  <c r="I456" i="1"/>
  <c r="G457" i="19" s="1"/>
  <c r="G915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H930" i="19" s="1"/>
  <c r="AU472" i="1"/>
  <c r="AI472" i="1"/>
  <c r="AH472" i="1"/>
  <c r="AT472" i="1"/>
  <c r="AC471" i="1"/>
  <c r="AX472" i="1"/>
  <c r="AL472" i="1"/>
  <c r="J472" i="19"/>
  <c r="J930" i="19" s="1"/>
  <c r="AJ472" i="1"/>
  <c r="AV472" i="1"/>
  <c r="B472" i="19"/>
  <c r="B1045" i="19" s="1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G930" i="19" s="1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F930" i="19" s="1"/>
  <c r="J471" i="19"/>
  <c r="J929" i="19" s="1"/>
  <c r="B471" i="19"/>
  <c r="B1044" i="19" s="1"/>
  <c r="K469" i="19"/>
  <c r="B467" i="19"/>
  <c r="B1040" i="19" s="1"/>
  <c r="E466" i="21"/>
  <c r="C467" i="23"/>
  <c r="AW465" i="1"/>
  <c r="E470" i="19"/>
  <c r="E928" i="19" s="1"/>
  <c r="J469" i="19"/>
  <c r="J927" i="19" s="1"/>
  <c r="B469" i="19"/>
  <c r="B1042" i="19" s="1"/>
  <c r="F468" i="19"/>
  <c r="F926" i="19" s="1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H927" i="19" s="1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F929" i="19" s="1"/>
  <c r="J470" i="19"/>
  <c r="J928" i="19" s="1"/>
  <c r="G469" i="19"/>
  <c r="G927" i="19" s="1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B1037" i="19" s="1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B1035" i="19" s="1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H920" i="19" s="1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F922" i="19" s="1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E918" i="19" s="1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H921" i="19" s="1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J918" i="19" s="1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B1034" i="19" s="1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B1030" i="19" s="1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H915" i="19" s="1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H916" i="19" s="1"/>
  <c r="BJ456" i="1"/>
  <c r="AS456" i="1"/>
  <c r="G457" i="22" l="1"/>
  <c r="G914" i="19"/>
  <c r="M457" i="19"/>
  <c r="E915" i="19"/>
  <c r="D463" i="23"/>
  <c r="D462" i="21"/>
  <c r="H532" i="28"/>
  <c r="H925" i="19"/>
  <c r="H528" i="28"/>
  <c r="H922" i="19"/>
  <c r="E464" i="21"/>
  <c r="E922" i="19"/>
  <c r="E533" i="28"/>
  <c r="E926" i="19"/>
  <c r="F471" i="23"/>
  <c r="B458" i="22"/>
  <c r="G464" i="23"/>
  <c r="G526" i="28"/>
  <c r="G920" i="19"/>
  <c r="B527" i="28"/>
  <c r="F534" i="28"/>
  <c r="F927" i="19"/>
  <c r="E472" i="22"/>
  <c r="E930" i="19"/>
  <c r="I462" i="22"/>
  <c r="J919" i="19"/>
  <c r="F524" i="28"/>
  <c r="F918" i="19"/>
  <c r="J530" i="28"/>
  <c r="J923" i="19"/>
  <c r="K525" i="28"/>
  <c r="B463" i="21"/>
  <c r="J522" i="28"/>
  <c r="J917" i="19"/>
  <c r="E463" i="21"/>
  <c r="E920" i="19"/>
  <c r="B467" i="23"/>
  <c r="O456" i="19"/>
  <c r="E914" i="19"/>
  <c r="M461" i="19"/>
  <c r="E919" i="19"/>
  <c r="F463" i="21"/>
  <c r="F920" i="19"/>
  <c r="K526" i="28"/>
  <c r="I458" i="22"/>
  <c r="J915" i="19"/>
  <c r="G458" i="23"/>
  <c r="I462" i="23"/>
  <c r="B470" i="21"/>
  <c r="D457" i="21"/>
  <c r="F457" i="21"/>
  <c r="F914" i="19"/>
  <c r="F466" i="21"/>
  <c r="F923" i="19"/>
  <c r="E460" i="23"/>
  <c r="H524" i="28"/>
  <c r="H919" i="19"/>
  <c r="K467" i="22"/>
  <c r="M458" i="19"/>
  <c r="E916" i="19"/>
  <c r="G465" i="22"/>
  <c r="G922" i="19"/>
  <c r="F522" i="28"/>
  <c r="F916" i="19"/>
  <c r="K530" i="28"/>
  <c r="H460" i="21"/>
  <c r="H917" i="19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G910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B1026" i="19" s="1"/>
  <c r="C452" i="1"/>
  <c r="C453" i="19" s="1"/>
  <c r="E452" i="1"/>
  <c r="D453" i="19" s="1"/>
  <c r="G452" i="1"/>
  <c r="E453" i="19" s="1"/>
  <c r="E911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F912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B1023" i="19" s="1"/>
  <c r="C449" i="1"/>
  <c r="C450" i="19" s="1"/>
  <c r="E449" i="1"/>
  <c r="G449" i="1"/>
  <c r="H449" i="1"/>
  <c r="F450" i="19" s="1"/>
  <c r="F908" i="19" s="1"/>
  <c r="I449" i="1"/>
  <c r="G450" i="19" s="1"/>
  <c r="G908" i="19" s="1"/>
  <c r="J449" i="1"/>
  <c r="H450" i="19" s="1"/>
  <c r="H908" i="19" s="1"/>
  <c r="K449" i="1"/>
  <c r="I450" i="19" s="1"/>
  <c r="I511" i="28" s="1"/>
  <c r="M449" i="1"/>
  <c r="J450" i="19" s="1"/>
  <c r="J908" i="19" s="1"/>
  <c r="N449" i="1"/>
  <c r="K450" i="19" s="1"/>
  <c r="O449" i="1"/>
  <c r="AC449" i="1" s="1"/>
  <c r="B450" i="1"/>
  <c r="B451" i="19" s="1"/>
  <c r="B1024" i="19" s="1"/>
  <c r="C450" i="1"/>
  <c r="C451" i="19" s="1"/>
  <c r="E450" i="1"/>
  <c r="G450" i="1"/>
  <c r="E451" i="19" s="1"/>
  <c r="E909" i="19" s="1"/>
  <c r="H450" i="1"/>
  <c r="F451" i="19" s="1"/>
  <c r="F909" i="19" s="1"/>
  <c r="I450" i="1"/>
  <c r="G451" i="19" s="1"/>
  <c r="G909" i="19" s="1"/>
  <c r="J450" i="1"/>
  <c r="H451" i="19" s="1"/>
  <c r="H909" i="19" s="1"/>
  <c r="K450" i="1"/>
  <c r="I451" i="19" s="1"/>
  <c r="I512" i="28" s="1"/>
  <c r="M450" i="1"/>
  <c r="N450" i="1"/>
  <c r="Z450" i="1" s="1"/>
  <c r="O450" i="1"/>
  <c r="AC450" i="1" s="1"/>
  <c r="B448" i="1"/>
  <c r="B449" i="19" s="1"/>
  <c r="B1022" i="19" s="1"/>
  <c r="C448" i="1"/>
  <c r="C449" i="19" s="1"/>
  <c r="E448" i="1"/>
  <c r="D449" i="19" s="1"/>
  <c r="G448" i="1"/>
  <c r="E449" i="19" s="1"/>
  <c r="E907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B1021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J906" i="19" s="1"/>
  <c r="N447" i="1"/>
  <c r="Z447" i="1" s="1"/>
  <c r="O447" i="1"/>
  <c r="AC447" i="1" s="1"/>
  <c r="B446" i="1"/>
  <c r="B447" i="19" s="1"/>
  <c r="B1020" i="19" s="1"/>
  <c r="C446" i="1"/>
  <c r="C447" i="19" s="1"/>
  <c r="E446" i="1"/>
  <c r="G446" i="1"/>
  <c r="E447" i="19" s="1"/>
  <c r="E905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B1019" i="19" s="1"/>
  <c r="C445" i="1"/>
  <c r="C446" i="19" s="1"/>
  <c r="E445" i="1"/>
  <c r="D446" i="19" s="1"/>
  <c r="G445" i="1"/>
  <c r="E446" i="19" s="1"/>
  <c r="E904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F913" i="19" s="1"/>
  <c r="J454" i="19"/>
  <c r="J912" i="19" s="1"/>
  <c r="B454" i="19"/>
  <c r="B1027" i="19" s="1"/>
  <c r="J452" i="19"/>
  <c r="J910" i="19" s="1"/>
  <c r="B452" i="19"/>
  <c r="B1025" i="19" s="1"/>
  <c r="B453" i="23"/>
  <c r="G455" i="19"/>
  <c r="G913" i="19" s="1"/>
  <c r="AI453" i="1"/>
  <c r="E455" i="19"/>
  <c r="E913" i="19" s="1"/>
  <c r="I453" i="23"/>
  <c r="AV453" i="1"/>
  <c r="BE451" i="1"/>
  <c r="AQ451" i="1"/>
  <c r="L455" i="19"/>
  <c r="D455" i="19"/>
  <c r="H454" i="19"/>
  <c r="H912" i="19" s="1"/>
  <c r="H452" i="19"/>
  <c r="H910" i="19" s="1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G912" i="19" s="1"/>
  <c r="J453" i="19"/>
  <c r="J911" i="19" s="1"/>
  <c r="C454" i="21"/>
  <c r="C454" i="22"/>
  <c r="AQ454" i="1"/>
  <c r="BI453" i="1"/>
  <c r="BC452" i="1"/>
  <c r="AZ451" i="1"/>
  <c r="AL451" i="1"/>
  <c r="AG452" i="1"/>
  <c r="J455" i="19"/>
  <c r="J913" i="19" s="1"/>
  <c r="B455" i="19"/>
  <c r="B1028" i="19" s="1"/>
  <c r="F452" i="19"/>
  <c r="F910" i="19" s="1"/>
  <c r="D453" i="21"/>
  <c r="D453" i="22"/>
  <c r="AI454" i="1"/>
  <c r="BB452" i="1"/>
  <c r="AQ452" i="1"/>
  <c r="AX451" i="1"/>
  <c r="AK451" i="1"/>
  <c r="E454" i="19"/>
  <c r="E912" i="19" s="1"/>
  <c r="H453" i="19"/>
  <c r="H911" i="19" s="1"/>
  <c r="E452" i="19"/>
  <c r="E910" i="19" s="1"/>
  <c r="K453" i="21"/>
  <c r="C453" i="21"/>
  <c r="K453" i="22"/>
  <c r="AH454" i="1"/>
  <c r="AU454" i="1"/>
  <c r="BG453" i="1"/>
  <c r="AH453" i="1"/>
  <c r="BI451" i="1"/>
  <c r="AW451" i="1"/>
  <c r="AJ451" i="1"/>
  <c r="H455" i="19"/>
  <c r="H913" i="19" s="1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909" i="19" s="1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H906" i="19" s="1"/>
  <c r="AQ447" i="1"/>
  <c r="AT446" i="1"/>
  <c r="BD445" i="1"/>
  <c r="BJ446" i="1"/>
  <c r="BB447" i="1"/>
  <c r="AS447" i="1"/>
  <c r="AG447" i="1"/>
  <c r="G448" i="19"/>
  <c r="G906" i="19" s="1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F905" i="19" s="1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J904" i="19" s="1"/>
  <c r="BF445" i="1"/>
  <c r="G446" i="19"/>
  <c r="G904" i="19" s="1"/>
  <c r="AB445" i="1"/>
  <c r="BC445" i="1"/>
  <c r="AZ445" i="1"/>
  <c r="H450" i="22" l="1"/>
  <c r="H907" i="19"/>
  <c r="J449" i="21"/>
  <c r="M453" i="19"/>
  <c r="G911" i="19"/>
  <c r="D453" i="23"/>
  <c r="F911" i="19"/>
  <c r="J509" i="28"/>
  <c r="J905" i="19"/>
  <c r="G449" i="23"/>
  <c r="J907" i="19"/>
  <c r="F450" i="22"/>
  <c r="F907" i="19"/>
  <c r="I454" i="23"/>
  <c r="B451" i="23"/>
  <c r="D509" i="28"/>
  <c r="M509" i="28" s="1"/>
  <c r="F446" i="23"/>
  <c r="H904" i="19"/>
  <c r="D446" i="23"/>
  <c r="F904" i="19"/>
  <c r="N447" i="19"/>
  <c r="H905" i="19"/>
  <c r="I448" i="23"/>
  <c r="O450" i="19"/>
  <c r="E908" i="19"/>
  <c r="D450" i="22"/>
  <c r="K452" i="21"/>
  <c r="B515" i="28"/>
  <c r="M515" i="28" s="1"/>
  <c r="M447" i="19"/>
  <c r="G905" i="19"/>
  <c r="G511" i="28"/>
  <c r="G907" i="19"/>
  <c r="J452" i="21"/>
  <c r="I449" i="23"/>
  <c r="J453" i="22"/>
  <c r="E509" i="28"/>
  <c r="E906" i="19"/>
  <c r="D448" i="23"/>
  <c r="F906" i="19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G903" i="19" s="1"/>
  <c r="J444" i="1"/>
  <c r="K444" i="1"/>
  <c r="I445" i="19" s="1"/>
  <c r="I506" i="28" s="1"/>
  <c r="I513" i="28" s="1"/>
  <c r="M444" i="1"/>
  <c r="N444" i="1"/>
  <c r="O444" i="1"/>
  <c r="B443" i="1"/>
  <c r="B444" i="19" s="1"/>
  <c r="B1017" i="19" s="1"/>
  <c r="C443" i="1"/>
  <c r="C444" i="19" s="1"/>
  <c r="E443" i="1"/>
  <c r="G443" i="1"/>
  <c r="E444" i="19" s="1"/>
  <c r="E902" i="19" s="1"/>
  <c r="H443" i="1"/>
  <c r="AB443" i="1" s="1"/>
  <c r="I443" i="1"/>
  <c r="G444" i="19" s="1"/>
  <c r="G902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J903" i="19" s="1"/>
  <c r="AV445" i="1"/>
  <c r="AJ445" i="1"/>
  <c r="B445" i="19"/>
  <c r="B1018" i="19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H903" i="19" s="1"/>
  <c r="AX444" i="1"/>
  <c r="AL444" i="1"/>
  <c r="AK444" i="1"/>
  <c r="AW444" i="1"/>
  <c r="AH444" i="1"/>
  <c r="AJ444" i="1"/>
  <c r="AQ444" i="1"/>
  <c r="F445" i="19"/>
  <c r="F903" i="19" s="1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F902" i="19" s="1"/>
  <c r="BC443" i="1"/>
  <c r="K444" i="19"/>
  <c r="AA443" i="1"/>
  <c r="J444" i="19"/>
  <c r="J902" i="19" s="1"/>
  <c r="H444" i="19"/>
  <c r="H902" i="19" s="1"/>
  <c r="BD443" i="1"/>
  <c r="C445" i="23" l="1"/>
  <c r="C444" i="23"/>
  <c r="B445" i="22"/>
  <c r="E445" i="22"/>
  <c r="E903" i="19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B1015" i="19" s="1"/>
  <c r="C441" i="1"/>
  <c r="C442" i="19" s="1"/>
  <c r="E441" i="1"/>
  <c r="D442" i="19" s="1"/>
  <c r="G441" i="1"/>
  <c r="E442" i="19" s="1"/>
  <c r="E900" i="19" s="1"/>
  <c r="H441" i="1"/>
  <c r="I441" i="1"/>
  <c r="J441" i="1"/>
  <c r="K441" i="1"/>
  <c r="I442" i="19" s="1"/>
  <c r="I502" i="28" s="1"/>
  <c r="M441" i="1"/>
  <c r="J442" i="19" s="1"/>
  <c r="J900" i="19" s="1"/>
  <c r="N441" i="1"/>
  <c r="K442" i="19" s="1"/>
  <c r="O441" i="1"/>
  <c r="L442" i="19" s="1"/>
  <c r="B442" i="1"/>
  <c r="B443" i="19" s="1"/>
  <c r="B1016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B1014" i="19" s="1"/>
  <c r="C440" i="1"/>
  <c r="C441" i="19" s="1"/>
  <c r="E440" i="1"/>
  <c r="G440" i="1"/>
  <c r="E441" i="19" s="1"/>
  <c r="E899" i="19" s="1"/>
  <c r="H440" i="1"/>
  <c r="Q440" i="1" s="1"/>
  <c r="I440" i="1"/>
  <c r="G441" i="19" s="1"/>
  <c r="G899" i="19" s="1"/>
  <c r="J440" i="1"/>
  <c r="K440" i="1"/>
  <c r="I441" i="19" s="1"/>
  <c r="I501" i="28" s="1"/>
  <c r="M440" i="1"/>
  <c r="J441" i="19" s="1"/>
  <c r="J899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G898" i="19" s="1"/>
  <c r="J439" i="1"/>
  <c r="K439" i="1"/>
  <c r="I440" i="19" s="1"/>
  <c r="I500" i="28" s="1"/>
  <c r="M439" i="1"/>
  <c r="J440" i="19" s="1"/>
  <c r="J898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B1011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E895" i="19" s="1"/>
  <c r="H436" i="1"/>
  <c r="F437" i="19" s="1"/>
  <c r="F895" i="19" s="1"/>
  <c r="I436" i="1"/>
  <c r="J436" i="1"/>
  <c r="H437" i="19" s="1"/>
  <c r="H895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E894" i="19" s="1"/>
  <c r="H435" i="1"/>
  <c r="F436" i="19" s="1"/>
  <c r="F894" i="19" s="1"/>
  <c r="I435" i="1"/>
  <c r="G436" i="19" s="1"/>
  <c r="G894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B1008" i="19" s="1"/>
  <c r="C434" i="1"/>
  <c r="C435" i="19" s="1"/>
  <c r="E434" i="1"/>
  <c r="G434" i="1"/>
  <c r="E435" i="19" s="1"/>
  <c r="E893" i="19" s="1"/>
  <c r="H434" i="1"/>
  <c r="Q434" i="1" s="1"/>
  <c r="I434" i="1"/>
  <c r="G435" i="19" s="1"/>
  <c r="G893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E892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E890" i="19" s="1"/>
  <c r="H431" i="1"/>
  <c r="AB431" i="1" s="1"/>
  <c r="I431" i="1"/>
  <c r="G432" i="19" s="1"/>
  <c r="G890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E891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F901" i="19" s="1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F900" i="19" s="1"/>
  <c r="AJ441" i="1"/>
  <c r="H443" i="19"/>
  <c r="H901" i="19" s="1"/>
  <c r="AS441" i="1"/>
  <c r="AG441" i="1"/>
  <c r="G443" i="19"/>
  <c r="G901" i="19" s="1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H900" i="19" s="1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F899" i="19" s="1"/>
  <c r="AX440" i="1"/>
  <c r="AF440" i="1"/>
  <c r="AT439" i="1"/>
  <c r="H440" i="19"/>
  <c r="H898" i="19" s="1"/>
  <c r="BD440" i="1"/>
  <c r="AU440" i="1"/>
  <c r="AK440" i="1"/>
  <c r="D441" i="19"/>
  <c r="BC440" i="1"/>
  <c r="F440" i="19"/>
  <c r="F898" i="19" s="1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B1013" i="19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E897" i="19" s="1"/>
  <c r="L439" i="19"/>
  <c r="BI438" i="1"/>
  <c r="AT438" i="1"/>
  <c r="F439" i="19"/>
  <c r="F897" i="19" s="1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E896" i="19" s="1"/>
  <c r="AX438" i="1"/>
  <c r="AI438" i="1"/>
  <c r="AI437" i="1"/>
  <c r="J439" i="19"/>
  <c r="B439" i="19"/>
  <c r="B1012" i="19" s="1"/>
  <c r="D439" i="21"/>
  <c r="AR437" i="1"/>
  <c r="BJ438" i="1"/>
  <c r="AH438" i="1"/>
  <c r="H439" i="19"/>
  <c r="H897" i="19" s="1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J896" i="19" s="1"/>
  <c r="C438" i="21"/>
  <c r="G437" i="19"/>
  <c r="AL436" i="1"/>
  <c r="AX437" i="1"/>
  <c r="AK437" i="1"/>
  <c r="H438" i="19"/>
  <c r="H896" i="19" s="1"/>
  <c r="BI437" i="1"/>
  <c r="AW437" i="1"/>
  <c r="G438" i="19"/>
  <c r="G896" i="19" s="1"/>
  <c r="C438" i="22"/>
  <c r="C438" i="23"/>
  <c r="BI436" i="1"/>
  <c r="AV436" i="1"/>
  <c r="AE436" i="1"/>
  <c r="AV437" i="1"/>
  <c r="F438" i="19"/>
  <c r="F896" i="19" s="1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J895" i="19" s="1"/>
  <c r="B437" i="19"/>
  <c r="B1010" i="19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J894" i="19" s="1"/>
  <c r="B436" i="19"/>
  <c r="B1009" i="19" s="1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J893" i="19" s="1"/>
  <c r="AF433" i="1"/>
  <c r="AO433" i="1" s="1"/>
  <c r="R433" i="1"/>
  <c r="F434" i="19"/>
  <c r="F892" i="19" s="1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H893" i="19" s="1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H892" i="19" s="1"/>
  <c r="C493" i="28"/>
  <c r="AE433" i="1"/>
  <c r="E434" i="21"/>
  <c r="AW433" i="1"/>
  <c r="AV433" i="1"/>
  <c r="BE433" i="1"/>
  <c r="BD433" i="1"/>
  <c r="AB433" i="1"/>
  <c r="J434" i="19"/>
  <c r="J892" i="19" s="1"/>
  <c r="B434" i="19"/>
  <c r="B1007" i="19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B1006" i="19" s="1"/>
  <c r="AZ432" i="1"/>
  <c r="BD431" i="1"/>
  <c r="M432" i="19"/>
  <c r="E433" i="22"/>
  <c r="E433" i="21"/>
  <c r="E492" i="28"/>
  <c r="F432" i="19"/>
  <c r="F890" i="19" s="1"/>
  <c r="Q431" i="1"/>
  <c r="R431" i="1" s="1"/>
  <c r="C433" i="22"/>
  <c r="BH431" i="1"/>
  <c r="H433" i="19"/>
  <c r="H891" i="19" s="1"/>
  <c r="L432" i="19"/>
  <c r="D432" i="19"/>
  <c r="K432" i="19"/>
  <c r="F433" i="19"/>
  <c r="F891" i="19" s="1"/>
  <c r="J432" i="19"/>
  <c r="B432" i="19"/>
  <c r="B1005" i="19" s="1"/>
  <c r="C492" i="28"/>
  <c r="AF432" i="1"/>
  <c r="AO432" i="1" s="1"/>
  <c r="R432" i="1"/>
  <c r="BE431" i="1"/>
  <c r="BG432" i="1"/>
  <c r="AI432" i="1"/>
  <c r="L433" i="19"/>
  <c r="D433" i="19"/>
  <c r="H432" i="19"/>
  <c r="H890" i="19" s="1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892" i="19"/>
  <c r="G433" i="22"/>
  <c r="G891" i="19"/>
  <c r="B498" i="28"/>
  <c r="G502" i="28"/>
  <c r="G900" i="19"/>
  <c r="E443" i="22"/>
  <c r="E901" i="19"/>
  <c r="E432" i="23"/>
  <c r="I438" i="23"/>
  <c r="D493" i="28"/>
  <c r="N493" i="28" s="1"/>
  <c r="O432" i="19"/>
  <c r="J890" i="19"/>
  <c r="B435" i="22"/>
  <c r="H437" i="21"/>
  <c r="H894" i="19"/>
  <c r="D436" i="22"/>
  <c r="K437" i="22"/>
  <c r="B501" i="28"/>
  <c r="D443" i="22"/>
  <c r="O433" i="19"/>
  <c r="J891" i="19"/>
  <c r="F495" i="28"/>
  <c r="F893" i="19"/>
  <c r="J500" i="28"/>
  <c r="J897" i="19"/>
  <c r="K436" i="22"/>
  <c r="I439" i="23"/>
  <c r="H439" i="23"/>
  <c r="N441" i="19"/>
  <c r="H899" i="19"/>
  <c r="E439" i="23"/>
  <c r="G897" i="19"/>
  <c r="K501" i="28"/>
  <c r="I443" i="21"/>
  <c r="J901" i="19"/>
  <c r="L503" i="28"/>
  <c r="G437" i="21"/>
  <c r="G895" i="19"/>
  <c r="G440" i="23"/>
  <c r="D437" i="21"/>
  <c r="E501" i="28"/>
  <c r="E898" i="19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B1003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J888" i="19" s="1"/>
  <c r="N429" i="1"/>
  <c r="K430" i="19" s="1"/>
  <c r="O429" i="1"/>
  <c r="B428" i="1"/>
  <c r="B429" i="19" s="1"/>
  <c r="B1002" i="19" s="1"/>
  <c r="C428" i="1"/>
  <c r="C429" i="19" s="1"/>
  <c r="E428" i="1"/>
  <c r="D429" i="19" s="1"/>
  <c r="G428" i="1"/>
  <c r="E429" i="19" s="1"/>
  <c r="E887" i="19" s="1"/>
  <c r="H428" i="1"/>
  <c r="F429" i="19" s="1"/>
  <c r="F887" i="19" s="1"/>
  <c r="I428" i="1"/>
  <c r="G429" i="19" s="1"/>
  <c r="G887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B1001" i="19" s="1"/>
  <c r="C427" i="1"/>
  <c r="C428" i="19" s="1"/>
  <c r="E427" i="1"/>
  <c r="G427" i="1"/>
  <c r="E428" i="19" s="1"/>
  <c r="E886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E889" i="19" s="1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H889" i="19" s="1"/>
  <c r="AF429" i="1"/>
  <c r="AO429" i="1" s="1"/>
  <c r="G431" i="19"/>
  <c r="G889" i="19" s="1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F889" i="19" s="1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J889" i="19" s="1"/>
  <c r="B431" i="19"/>
  <c r="B1004" i="19" s="1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H888" i="19" s="1"/>
  <c r="B430" i="21"/>
  <c r="BJ428" i="1"/>
  <c r="AW429" i="1"/>
  <c r="AJ429" i="1"/>
  <c r="G430" i="19"/>
  <c r="G888" i="19" s="1"/>
  <c r="BF428" i="1"/>
  <c r="AV429" i="1"/>
  <c r="AH429" i="1"/>
  <c r="AE429" i="1"/>
  <c r="F430" i="19"/>
  <c r="F888" i="19" s="1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H887" i="19" s="1"/>
  <c r="B429" i="21"/>
  <c r="D429" i="23"/>
  <c r="BE427" i="1"/>
  <c r="BH427" i="1"/>
  <c r="J428" i="19"/>
  <c r="J886" i="19" s="1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H886" i="19" s="1"/>
  <c r="BJ427" i="1"/>
  <c r="G428" i="19"/>
  <c r="BC427" i="1"/>
  <c r="F428" i="19"/>
  <c r="BD427" i="1"/>
  <c r="AB427" i="1"/>
  <c r="AZ427" i="1"/>
  <c r="K488" i="28" l="1"/>
  <c r="B428" i="23"/>
  <c r="C431" i="23"/>
  <c r="G429" i="21"/>
  <c r="G886" i="19"/>
  <c r="O429" i="19"/>
  <c r="J887" i="19"/>
  <c r="O430" i="19"/>
  <c r="E888" i="19"/>
  <c r="F429" i="21"/>
  <c r="F886" i="19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E884" i="19" s="1"/>
  <c r="H425" i="1"/>
  <c r="Q425" i="1" s="1"/>
  <c r="I425" i="1"/>
  <c r="G426" i="19" s="1"/>
  <c r="G884" i="19" s="1"/>
  <c r="J425" i="1"/>
  <c r="H426" i="19" s="1"/>
  <c r="H884" i="19" s="1"/>
  <c r="K425" i="1"/>
  <c r="I426" i="19" s="1"/>
  <c r="I484" i="28" s="1"/>
  <c r="M425" i="1"/>
  <c r="N425" i="1"/>
  <c r="O425" i="1"/>
  <c r="B999" i="19" l="1"/>
  <c r="BI426" i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J885" i="19" s="1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H885" i="19" s="1"/>
  <c r="G427" i="19"/>
  <c r="G885" i="19" s="1"/>
  <c r="C427" i="22"/>
  <c r="AV426" i="1"/>
  <c r="AH426" i="1"/>
  <c r="AQ426" i="1"/>
  <c r="F427" i="19"/>
  <c r="F885" i="19" s="1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J884" i="19" s="1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F884" i="19"/>
  <c r="I426" i="23"/>
  <c r="E485" i="28"/>
  <c r="E885" i="19"/>
  <c r="B485" i="28"/>
  <c r="B1000" i="19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F883" i="19" s="1"/>
  <c r="BD424" i="1"/>
  <c r="AS425" i="1"/>
  <c r="AG425" i="1"/>
  <c r="E425" i="19"/>
  <c r="E883" i="19" s="1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H883" i="19" s="1"/>
  <c r="G425" i="19"/>
  <c r="G883" i="19" s="1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B998" i="19"/>
  <c r="I426" i="22"/>
  <c r="J883" i="19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E882" i="19" s="1"/>
  <c r="H423" i="1"/>
  <c r="F424" i="19" s="1"/>
  <c r="F882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G881" i="19" s="1"/>
  <c r="J422" i="1"/>
  <c r="H423" i="19" s="1"/>
  <c r="H881" i="19" s="1"/>
  <c r="K422" i="1"/>
  <c r="I423" i="19" s="1"/>
  <c r="I480" i="28" s="1"/>
  <c r="M422" i="1"/>
  <c r="J423" i="19" s="1"/>
  <c r="J881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G880" i="19" s="1"/>
  <c r="J421" i="1"/>
  <c r="H422" i="19" s="1"/>
  <c r="H880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E879" i="19" s="1"/>
  <c r="H420" i="1"/>
  <c r="AB420" i="1" s="1"/>
  <c r="I420" i="1"/>
  <c r="G421" i="19" s="1"/>
  <c r="G879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E878" i="19" s="1"/>
  <c r="H419" i="1"/>
  <c r="I419" i="1"/>
  <c r="G420" i="19" s="1"/>
  <c r="G878" i="19" s="1"/>
  <c r="J419" i="1"/>
  <c r="H420" i="19" s="1"/>
  <c r="H878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E877" i="19" s="1"/>
  <c r="H418" i="1"/>
  <c r="I418" i="1"/>
  <c r="G419" i="19" s="1"/>
  <c r="G877" i="19" s="1"/>
  <c r="J418" i="1"/>
  <c r="H419" i="19" s="1"/>
  <c r="H877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E876" i="19" s="1"/>
  <c r="H417" i="1"/>
  <c r="Q417" i="1" s="1"/>
  <c r="I417" i="1"/>
  <c r="G418" i="19" s="1"/>
  <c r="G876" i="19" s="1"/>
  <c r="J417" i="1"/>
  <c r="K417" i="1"/>
  <c r="I418" i="19" s="1"/>
  <c r="I475" i="28" s="1"/>
  <c r="M417" i="1"/>
  <c r="N417" i="1"/>
  <c r="Z417" i="1" s="1"/>
  <c r="O417" i="1"/>
  <c r="AC417" i="1" s="1"/>
  <c r="B991" i="19" l="1"/>
  <c r="B993" i="19"/>
  <c r="AX423" i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J882" i="19" s="1"/>
  <c r="AH423" i="1"/>
  <c r="BD423" i="1"/>
  <c r="AU423" i="1"/>
  <c r="AK423" i="1"/>
  <c r="Z423" i="1"/>
  <c r="H424" i="19"/>
  <c r="H882" i="19" s="1"/>
  <c r="BJ423" i="1"/>
  <c r="AQ423" i="1"/>
  <c r="D421" i="19"/>
  <c r="BE423" i="1"/>
  <c r="AV423" i="1"/>
  <c r="AA423" i="1"/>
  <c r="BC423" i="1"/>
  <c r="AT423" i="1"/>
  <c r="G424" i="19"/>
  <c r="G882" i="19" s="1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F879" i="19" s="1"/>
  <c r="AH422" i="1"/>
  <c r="BH422" i="1"/>
  <c r="L423" i="19"/>
  <c r="D423" i="19"/>
  <c r="H423" i="22"/>
  <c r="BG420" i="1"/>
  <c r="F422" i="19"/>
  <c r="F880" i="19" s="1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E880" i="19" s="1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J878" i="19" s="1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F878" i="19" s="1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F877" i="19" s="1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J876" i="19"/>
  <c r="G419" i="23"/>
  <c r="J877" i="19"/>
  <c r="L477" i="28"/>
  <c r="B478" i="28"/>
  <c r="B994" i="19"/>
  <c r="F424" i="21"/>
  <c r="F881" i="19"/>
  <c r="I418" i="23"/>
  <c r="B420" i="22"/>
  <c r="B992" i="19"/>
  <c r="J421" i="22"/>
  <c r="O421" i="19"/>
  <c r="J879" i="19"/>
  <c r="B995" i="19"/>
  <c r="F422" i="23"/>
  <c r="G423" i="23"/>
  <c r="B997" i="19"/>
  <c r="I423" i="21"/>
  <c r="J880" i="19"/>
  <c r="N423" i="19"/>
  <c r="E881" i="19"/>
  <c r="E420" i="23"/>
  <c r="H419" i="21"/>
  <c r="H876" i="19"/>
  <c r="C421" i="23"/>
  <c r="D418" i="23"/>
  <c r="F876" i="19"/>
  <c r="N421" i="19"/>
  <c r="H879" i="19"/>
  <c r="B996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E875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J875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G874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F875" i="19" s="1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H875" i="19" s="1"/>
  <c r="B416" i="19"/>
  <c r="AR416" i="1"/>
  <c r="AF416" i="1"/>
  <c r="G417" i="19"/>
  <c r="G875" i="19" s="1"/>
  <c r="BJ416" i="1"/>
  <c r="AQ416" i="1"/>
  <c r="BI416" i="1"/>
  <c r="I416" i="23"/>
  <c r="E416" i="23"/>
  <c r="C416" i="23"/>
  <c r="BB415" i="1"/>
  <c r="BJ415" i="1"/>
  <c r="F416" i="19"/>
  <c r="F874" i="19" s="1"/>
  <c r="BI415" i="1"/>
  <c r="E416" i="19"/>
  <c r="BG415" i="1"/>
  <c r="BH415" i="1"/>
  <c r="BF415" i="1"/>
  <c r="R415" i="1"/>
  <c r="K416" i="19"/>
  <c r="AB415" i="1"/>
  <c r="BC415" i="1"/>
  <c r="AZ415" i="1"/>
  <c r="D417" i="22" l="1"/>
  <c r="B990" i="19"/>
  <c r="L475" i="28"/>
  <c r="B989" i="19"/>
  <c r="E474" i="28"/>
  <c r="E481" i="28" s="1"/>
  <c r="E874" i="19"/>
  <c r="J417" i="21"/>
  <c r="I417" i="22"/>
  <c r="J874" i="19"/>
  <c r="F416" i="23"/>
  <c r="H874" i="19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E873" i="19" s="1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F873" i="19" s="1"/>
  <c r="BI414" i="1"/>
  <c r="BE414" i="1"/>
  <c r="BH414" i="1"/>
  <c r="B415" i="19"/>
  <c r="BB414" i="1"/>
  <c r="H415" i="19"/>
  <c r="H873" i="19" s="1"/>
  <c r="AA414" i="1"/>
  <c r="J415" i="19"/>
  <c r="J873" i="19" s="1"/>
  <c r="G415" i="19"/>
  <c r="G873" i="19" s="1"/>
  <c r="BD414" i="1"/>
  <c r="AB414" i="1"/>
  <c r="AZ414" i="1"/>
  <c r="B988" i="19" l="1"/>
  <c r="N481" i="28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E871" i="19" s="1"/>
  <c r="H412" i="1"/>
  <c r="Q412" i="1" s="1"/>
  <c r="I412" i="1"/>
  <c r="G413" i="19" s="1"/>
  <c r="G871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G870" i="19" s="1"/>
  <c r="J411" i="1"/>
  <c r="H412" i="19" s="1"/>
  <c r="H870" i="19" s="1"/>
  <c r="K411" i="1"/>
  <c r="I412" i="19" s="1"/>
  <c r="I468" i="28" s="1"/>
  <c r="M411" i="1"/>
  <c r="N411" i="1"/>
  <c r="Z411" i="1" s="1"/>
  <c r="O411" i="1"/>
  <c r="AC411" i="1" s="1"/>
  <c r="B985" i="19" l="1"/>
  <c r="B986" i="19"/>
  <c r="AC412" i="1"/>
  <c r="J414" i="19"/>
  <c r="J872" i="19" s="1"/>
  <c r="AV414" i="1"/>
  <c r="AJ414" i="1"/>
  <c r="B414" i="19"/>
  <c r="AQ414" i="1"/>
  <c r="AE414" i="1"/>
  <c r="Z413" i="1"/>
  <c r="AW414" i="1"/>
  <c r="AK414" i="1"/>
  <c r="H414" i="19"/>
  <c r="H872" i="19" s="1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E872" i="19" s="1"/>
  <c r="C414" i="22"/>
  <c r="BB411" i="1"/>
  <c r="BF412" i="1"/>
  <c r="BE412" i="1"/>
  <c r="J413" i="19"/>
  <c r="J871" i="19" s="1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G872" i="19" s="1"/>
  <c r="BH411" i="1"/>
  <c r="F412" i="19"/>
  <c r="F870" i="19" s="1"/>
  <c r="BJ413" i="1"/>
  <c r="AE413" i="1"/>
  <c r="F414" i="19"/>
  <c r="F872" i="19" s="1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F871" i="19" s="1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J870" i="19" s="1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E869" i="19" s="1"/>
  <c r="H410" i="1"/>
  <c r="F411" i="19" s="1"/>
  <c r="F869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E868" i="19" s="1"/>
  <c r="H409" i="1"/>
  <c r="Q409" i="1" s="1"/>
  <c r="I409" i="1"/>
  <c r="G410" i="19" s="1"/>
  <c r="G868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G867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E866" i="19" s="1"/>
  <c r="H407" i="1"/>
  <c r="F408" i="19" s="1"/>
  <c r="F866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E865" i="19" s="1"/>
  <c r="H406" i="1"/>
  <c r="Q406" i="1" s="1"/>
  <c r="I406" i="1"/>
  <c r="J406" i="1"/>
  <c r="H407" i="19" s="1"/>
  <c r="H865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B982" i="19"/>
  <c r="B980" i="19"/>
  <c r="F412" i="23"/>
  <c r="M412" i="19"/>
  <c r="E870" i="19"/>
  <c r="G412" i="22"/>
  <c r="G869" i="19"/>
  <c r="B983" i="19"/>
  <c r="H413" i="22"/>
  <c r="H871" i="19"/>
  <c r="B414" i="21"/>
  <c r="B987" i="19"/>
  <c r="B981" i="19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H868" i="19" s="1"/>
  <c r="B410" i="21"/>
  <c r="BH409" i="1"/>
  <c r="AV409" i="1"/>
  <c r="AJ409" i="1"/>
  <c r="C410" i="22"/>
  <c r="H409" i="19"/>
  <c r="H867" i="19" s="1"/>
  <c r="AU409" i="1"/>
  <c r="AH409" i="1"/>
  <c r="F410" i="19"/>
  <c r="F868" i="19" s="1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J867" i="19" s="1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G865" i="19" s="1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H869" i="19"/>
  <c r="F408" i="22"/>
  <c r="F865" i="19"/>
  <c r="B984" i="19"/>
  <c r="G410" i="23"/>
  <c r="J868" i="19"/>
  <c r="I412" i="22"/>
  <c r="J869" i="19"/>
  <c r="E409" i="23"/>
  <c r="H410" i="23"/>
  <c r="J412" i="22"/>
  <c r="K412" i="22"/>
  <c r="N408" i="19"/>
  <c r="H866" i="19"/>
  <c r="F464" i="28"/>
  <c r="F867" i="19"/>
  <c r="E464" i="28"/>
  <c r="E867" i="19"/>
  <c r="O407" i="19"/>
  <c r="J865" i="19"/>
  <c r="O408" i="19"/>
  <c r="J866" i="19"/>
  <c r="D468" i="28"/>
  <c r="N468" i="28" s="1"/>
  <c r="M408" i="19"/>
  <c r="G866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G864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G863" i="19" s="1"/>
  <c r="J404" i="1"/>
  <c r="H405" i="19" s="1"/>
  <c r="H863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G862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E861" i="19" s="1"/>
  <c r="H402" i="1"/>
  <c r="Q402" i="1" s="1"/>
  <c r="I402" i="1"/>
  <c r="G403" i="19" s="1"/>
  <c r="G861" i="19" s="1"/>
  <c r="J402" i="1"/>
  <c r="H403" i="19" s="1"/>
  <c r="H861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J864" i="19"/>
  <c r="B979" i="19"/>
  <c r="B977" i="19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F864" i="19" s="1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F863" i="19" s="1"/>
  <c r="C460" i="28"/>
  <c r="BH404" i="1"/>
  <c r="AT404" i="1"/>
  <c r="AG404" i="1"/>
  <c r="BI404" i="1"/>
  <c r="E405" i="19"/>
  <c r="E863" i="19" s="1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J862" i="19" s="1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F862" i="19" s="1"/>
  <c r="AB403" i="1"/>
  <c r="AG403" i="1"/>
  <c r="E404" i="19"/>
  <c r="E862" i="19" s="1"/>
  <c r="J403" i="19"/>
  <c r="J861" i="19" s="1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F861" i="19" s="1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H864" i="19"/>
  <c r="J461" i="28"/>
  <c r="J863" i="19"/>
  <c r="B976" i="19"/>
  <c r="O406" i="19"/>
  <c r="E864" i="19"/>
  <c r="H459" i="28"/>
  <c r="H862" i="19"/>
  <c r="H405" i="23"/>
  <c r="B978" i="19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E859" i="19" s="1"/>
  <c r="H400" i="1"/>
  <c r="F401" i="19" s="1"/>
  <c r="F859" i="19" s="1"/>
  <c r="I400" i="1"/>
  <c r="G401" i="19" s="1"/>
  <c r="G859" i="19" s="1"/>
  <c r="J400" i="1"/>
  <c r="H401" i="19" s="1"/>
  <c r="H859" i="19" s="1"/>
  <c r="K400" i="1"/>
  <c r="I401" i="19" s="1"/>
  <c r="I455" i="28" s="1"/>
  <c r="M400" i="1"/>
  <c r="J401" i="19" s="1"/>
  <c r="J859" i="19" s="1"/>
  <c r="N400" i="1"/>
  <c r="Z400" i="1" s="1"/>
  <c r="O400" i="1"/>
  <c r="L401" i="19" s="1"/>
  <c r="B399" i="1"/>
  <c r="C399" i="1"/>
  <c r="C400" i="19" s="1"/>
  <c r="E399" i="1"/>
  <c r="G399" i="1"/>
  <c r="E400" i="19" s="1"/>
  <c r="E858" i="19" s="1"/>
  <c r="H399" i="1"/>
  <c r="Q399" i="1" s="1"/>
  <c r="I399" i="1"/>
  <c r="J399" i="1"/>
  <c r="H400" i="19" s="1"/>
  <c r="H858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E857" i="19" s="1"/>
  <c r="H398" i="1"/>
  <c r="Q398" i="1" s="1"/>
  <c r="I398" i="1"/>
  <c r="G399" i="19" s="1"/>
  <c r="G857" i="19" s="1"/>
  <c r="J398" i="1"/>
  <c r="K398" i="1"/>
  <c r="I399" i="19" s="1"/>
  <c r="I453" i="28" s="1"/>
  <c r="M398" i="1"/>
  <c r="J399" i="19" s="1"/>
  <c r="J857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E855" i="19" s="1"/>
  <c r="H396" i="1"/>
  <c r="AB396" i="1" s="1"/>
  <c r="I396" i="1"/>
  <c r="G397" i="19" s="1"/>
  <c r="G855" i="19" s="1"/>
  <c r="J396" i="1"/>
  <c r="K396" i="1"/>
  <c r="I397" i="19" s="1"/>
  <c r="I451" i="28" s="1"/>
  <c r="M396" i="1"/>
  <c r="J397" i="19" s="1"/>
  <c r="J855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E856" i="19" s="1"/>
  <c r="H397" i="1"/>
  <c r="I397" i="1"/>
  <c r="G398" i="19" s="1"/>
  <c r="G856" i="19" s="1"/>
  <c r="J397" i="1"/>
  <c r="H398" i="19" s="1"/>
  <c r="H856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E854" i="19" s="1"/>
  <c r="H395" i="1"/>
  <c r="Q395" i="1" s="1"/>
  <c r="I395" i="1"/>
  <c r="G396" i="19" s="1"/>
  <c r="G854" i="19" s="1"/>
  <c r="J395" i="1"/>
  <c r="H396" i="19" s="1"/>
  <c r="H854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G853" i="19" s="1"/>
  <c r="J394" i="1"/>
  <c r="H395" i="19" s="1"/>
  <c r="H853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E852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H851" i="19" s="1"/>
  <c r="K392" i="1"/>
  <c r="I393" i="19" s="1"/>
  <c r="I446" i="28" s="1"/>
  <c r="M392" i="1"/>
  <c r="J393" i="19" s="1"/>
  <c r="J851" i="19" s="1"/>
  <c r="N392" i="1"/>
  <c r="Z392" i="1" s="1"/>
  <c r="O392" i="1"/>
  <c r="AC392" i="1" s="1"/>
  <c r="B970" i="19" l="1"/>
  <c r="B974" i="19"/>
  <c r="B966" i="19"/>
  <c r="B972" i="19"/>
  <c r="B458" i="28"/>
  <c r="B465" i="28" s="1"/>
  <c r="B975" i="19"/>
  <c r="B971" i="19"/>
  <c r="B968" i="19"/>
  <c r="G458" i="28"/>
  <c r="G465" i="28" s="1"/>
  <c r="G860" i="19"/>
  <c r="BG401" i="1"/>
  <c r="BB401" i="1"/>
  <c r="AR401" i="1"/>
  <c r="H401" i="22"/>
  <c r="AU402" i="1"/>
  <c r="AI402" i="1"/>
  <c r="AU401" i="1"/>
  <c r="H402" i="19"/>
  <c r="H860" i="19" s="1"/>
  <c r="Q401" i="1"/>
  <c r="R401" i="1" s="1"/>
  <c r="AT402" i="1"/>
  <c r="AH402" i="1"/>
  <c r="G403" i="21"/>
  <c r="G403" i="22"/>
  <c r="AB401" i="1"/>
  <c r="AS401" i="1"/>
  <c r="AS402" i="1"/>
  <c r="AG402" i="1"/>
  <c r="F402" i="19"/>
  <c r="F860" i="19" s="1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J860" i="19" s="1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E860" i="19" s="1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G858" i="19" s="1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F857" i="19" s="1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J856" i="19" s="1"/>
  <c r="F397" i="19"/>
  <c r="F855" i="19" s="1"/>
  <c r="AT396" i="1"/>
  <c r="Q396" i="1"/>
  <c r="R396" i="1" s="1"/>
  <c r="AS396" i="1"/>
  <c r="L397" i="19"/>
  <c r="AR396" i="1"/>
  <c r="AG396" i="1"/>
  <c r="E398" i="21"/>
  <c r="AF396" i="1"/>
  <c r="F398" i="19"/>
  <c r="F856" i="19" s="1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F853" i="19" s="1"/>
  <c r="AZ395" i="1"/>
  <c r="C396" i="23"/>
  <c r="BJ393" i="1"/>
  <c r="BG394" i="1"/>
  <c r="D395" i="19"/>
  <c r="AS395" i="1"/>
  <c r="F396" i="19"/>
  <c r="F854" i="19" s="1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J853" i="19" s="1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F852" i="19" s="1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G851" i="19" s="1"/>
  <c r="BI392" i="1"/>
  <c r="BJ392" i="1"/>
  <c r="F393" i="19"/>
  <c r="F851" i="19" s="1"/>
  <c r="BG392" i="1"/>
  <c r="E393" i="19"/>
  <c r="L393" i="19"/>
  <c r="D393" i="19"/>
  <c r="BD392" i="1"/>
  <c r="BC392" i="1"/>
  <c r="AA392" i="1"/>
  <c r="BF392" i="1"/>
  <c r="BE392" i="1"/>
  <c r="BB392" i="1"/>
  <c r="G395" i="22" l="1"/>
  <c r="G852" i="19"/>
  <c r="H401" i="23"/>
  <c r="H398" i="21"/>
  <c r="H855" i="19"/>
  <c r="B399" i="23"/>
  <c r="O393" i="19"/>
  <c r="E851" i="19"/>
  <c r="B451" i="28"/>
  <c r="B969" i="19"/>
  <c r="B455" i="28"/>
  <c r="B973" i="19"/>
  <c r="N395" i="19"/>
  <c r="E853" i="19"/>
  <c r="J451" i="28"/>
  <c r="J854" i="19"/>
  <c r="J455" i="28"/>
  <c r="J858" i="19"/>
  <c r="B447" i="28"/>
  <c r="B967" i="19"/>
  <c r="H454" i="28"/>
  <c r="H857" i="19"/>
  <c r="L455" i="28"/>
  <c r="K458" i="28"/>
  <c r="K465" i="28" s="1"/>
  <c r="H447" i="28"/>
  <c r="H852" i="19"/>
  <c r="D396" i="22"/>
  <c r="F401" i="21"/>
  <c r="F858" i="19"/>
  <c r="O394" i="19"/>
  <c r="J852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G848" i="19" s="1"/>
  <c r="J389" i="1"/>
  <c r="K389" i="1"/>
  <c r="I390" i="19" s="1"/>
  <c r="I443" i="28" s="1"/>
  <c r="M389" i="1"/>
  <c r="J390" i="19" s="1"/>
  <c r="J848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G847" i="19" s="1"/>
  <c r="J388" i="1"/>
  <c r="K388" i="1"/>
  <c r="I389" i="19" s="1"/>
  <c r="I442" i="28" s="1"/>
  <c r="M388" i="1"/>
  <c r="J389" i="19" s="1"/>
  <c r="J847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E846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E845" i="19" s="1"/>
  <c r="H386" i="1"/>
  <c r="Q386" i="1" s="1"/>
  <c r="I386" i="1"/>
  <c r="J386" i="1"/>
  <c r="K386" i="1"/>
  <c r="I387" i="19" s="1"/>
  <c r="I439" i="28" s="1"/>
  <c r="M386" i="1"/>
  <c r="J387" i="19" s="1"/>
  <c r="J845" i="19" s="1"/>
  <c r="N386" i="1"/>
  <c r="Z386" i="1" s="1"/>
  <c r="O386" i="1"/>
  <c r="AC386" i="1" s="1"/>
  <c r="B385" i="1"/>
  <c r="C385" i="1"/>
  <c r="C386" i="19" s="1"/>
  <c r="E385" i="1"/>
  <c r="G385" i="1"/>
  <c r="E386" i="19" s="1"/>
  <c r="E844" i="19" s="1"/>
  <c r="H385" i="1"/>
  <c r="Q385" i="1" s="1"/>
  <c r="I385" i="1"/>
  <c r="G386" i="19" s="1"/>
  <c r="G844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G843" i="19" s="1"/>
  <c r="J384" i="1"/>
  <c r="K384" i="1"/>
  <c r="I385" i="19" s="1"/>
  <c r="I437" i="28" s="1"/>
  <c r="M384" i="1"/>
  <c r="J385" i="19" s="1"/>
  <c r="J843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G842" i="19" s="1"/>
  <c r="J383" i="1"/>
  <c r="H384" i="19" s="1"/>
  <c r="H842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G841" i="19" s="1"/>
  <c r="J382" i="1"/>
  <c r="K382" i="1"/>
  <c r="I383" i="19" s="1"/>
  <c r="I435" i="28" s="1"/>
  <c r="M382" i="1"/>
  <c r="AA382" i="1" s="1"/>
  <c r="N382" i="1"/>
  <c r="Z382" i="1" s="1"/>
  <c r="O382" i="1"/>
  <c r="AC382" i="1" s="1"/>
  <c r="B958" i="19" l="1"/>
  <c r="B956" i="19"/>
  <c r="B964" i="19"/>
  <c r="B962" i="19"/>
  <c r="B960" i="19"/>
  <c r="B963" i="19"/>
  <c r="G457" i="28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F850" i="19" s="1"/>
  <c r="AT392" i="1"/>
  <c r="AH392" i="1"/>
  <c r="AS389" i="1"/>
  <c r="E392" i="19"/>
  <c r="E850" i="19" s="1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H850" i="19" s="1"/>
  <c r="AI392" i="1"/>
  <c r="AU392" i="1"/>
  <c r="AT391" i="1"/>
  <c r="Q391" i="1"/>
  <c r="R391" i="1" s="1"/>
  <c r="J392" i="19"/>
  <c r="J850" i="19" s="1"/>
  <c r="C445" i="28"/>
  <c r="AX390" i="1"/>
  <c r="BG391" i="1"/>
  <c r="AH391" i="1"/>
  <c r="AQ391" i="1"/>
  <c r="G392" i="19"/>
  <c r="G850" i="19" s="1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E849" i="19" s="1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H849" i="19" s="1"/>
  <c r="B391" i="21"/>
  <c r="D391" i="22"/>
  <c r="C390" i="21"/>
  <c r="G391" i="19"/>
  <c r="G849" i="19" s="1"/>
  <c r="C391" i="22"/>
  <c r="C391" i="23"/>
  <c r="AT388" i="1"/>
  <c r="AT390" i="1"/>
  <c r="BJ389" i="1"/>
  <c r="AE389" i="1"/>
  <c r="BJ390" i="1"/>
  <c r="AQ390" i="1"/>
  <c r="F391" i="19"/>
  <c r="F849" i="19" s="1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H847" i="19" s="1"/>
  <c r="AV389" i="1"/>
  <c r="AZ389" i="1"/>
  <c r="H390" i="19"/>
  <c r="H848" i="19" s="1"/>
  <c r="B390" i="21"/>
  <c r="D390" i="22"/>
  <c r="AU389" i="1"/>
  <c r="I390" i="21"/>
  <c r="C390" i="22"/>
  <c r="C390" i="23"/>
  <c r="F389" i="19"/>
  <c r="AQ389" i="1"/>
  <c r="F390" i="19"/>
  <c r="F848" i="19" s="1"/>
  <c r="B390" i="22"/>
  <c r="B390" i="23"/>
  <c r="Z388" i="1"/>
  <c r="AS388" i="1"/>
  <c r="BI389" i="1"/>
  <c r="E390" i="19"/>
  <c r="E848" i="19" s="1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F846" i="19" s="1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G846" i="19" s="1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H846" i="19" s="1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G845" i="19" s="1"/>
  <c r="C387" i="22"/>
  <c r="AW384" i="1"/>
  <c r="H386" i="19"/>
  <c r="AU386" i="1"/>
  <c r="BJ386" i="1"/>
  <c r="AQ386" i="1"/>
  <c r="F387" i="19"/>
  <c r="F845" i="19" s="1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F844" i="19" s="1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J841" i="19" s="1"/>
  <c r="AE383" i="1"/>
  <c r="BB384" i="1"/>
  <c r="AR384" i="1"/>
  <c r="AH384" i="1"/>
  <c r="B384" i="19"/>
  <c r="AQ384" i="1"/>
  <c r="AG384" i="1"/>
  <c r="F385" i="19"/>
  <c r="F843" i="19" s="1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F842" i="19" s="1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F841" i="19" s="1"/>
  <c r="BJ382" i="1"/>
  <c r="E383" i="19"/>
  <c r="E841" i="19" s="1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E840" i="19" s="1"/>
  <c r="H381" i="1"/>
  <c r="AB381" i="1" s="1"/>
  <c r="I381" i="1"/>
  <c r="G382" i="19" s="1"/>
  <c r="G840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G839" i="19" s="1"/>
  <c r="J380" i="1"/>
  <c r="H381" i="19" s="1"/>
  <c r="H839" i="19" s="1"/>
  <c r="K380" i="1"/>
  <c r="I381" i="19" s="1"/>
  <c r="I432" i="28" s="1"/>
  <c r="M380" i="1"/>
  <c r="N380" i="1"/>
  <c r="O380" i="1"/>
  <c r="B389" i="21" l="1"/>
  <c r="B961" i="19"/>
  <c r="K445" i="28"/>
  <c r="B445" i="28"/>
  <c r="B965" i="19"/>
  <c r="I391" i="23"/>
  <c r="J437" i="28"/>
  <c r="J842" i="19"/>
  <c r="I389" i="22"/>
  <c r="J846" i="19"/>
  <c r="K442" i="28"/>
  <c r="O389" i="19"/>
  <c r="E847" i="19"/>
  <c r="J390" i="21"/>
  <c r="M385" i="19"/>
  <c r="E843" i="19"/>
  <c r="B436" i="28"/>
  <c r="B957" i="19"/>
  <c r="K437" i="28"/>
  <c r="B439" i="28"/>
  <c r="B959" i="19"/>
  <c r="C384" i="23"/>
  <c r="I388" i="23"/>
  <c r="L443" i="28"/>
  <c r="N384" i="19"/>
  <c r="E842" i="19"/>
  <c r="H384" i="22"/>
  <c r="H841" i="19"/>
  <c r="J439" i="28"/>
  <c r="J844" i="19"/>
  <c r="H386" i="23"/>
  <c r="F385" i="23"/>
  <c r="H843" i="19"/>
  <c r="N386" i="19"/>
  <c r="H844" i="19"/>
  <c r="K439" i="28"/>
  <c r="D389" i="23"/>
  <c r="F847" i="19"/>
  <c r="G391" i="23"/>
  <c r="J849" i="19"/>
  <c r="D440" i="28"/>
  <c r="N440" i="28" s="1"/>
  <c r="N387" i="19"/>
  <c r="H845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J840" i="19" s="1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J839" i="19" s="1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E837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E835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E834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G833" i="19" s="1"/>
  <c r="J374" i="1"/>
  <c r="H375" i="19" s="1"/>
  <c r="H833" i="19" s="1"/>
  <c r="K374" i="1"/>
  <c r="I375" i="19" s="1"/>
  <c r="I426" i="28" s="1"/>
  <c r="M374" i="1"/>
  <c r="J375" i="19" s="1"/>
  <c r="J833" i="19" s="1"/>
  <c r="N374" i="1"/>
  <c r="Z374" i="1" s="1"/>
  <c r="O374" i="1"/>
  <c r="L375" i="19" s="1"/>
  <c r="B373" i="1"/>
  <c r="B374" i="19" s="1"/>
  <c r="B947" i="19" s="1"/>
  <c r="C373" i="1"/>
  <c r="C374" i="19" s="1"/>
  <c r="E373" i="1"/>
  <c r="D374" i="19" s="1"/>
  <c r="G373" i="1"/>
  <c r="H373" i="1"/>
  <c r="AB373" i="1" s="1"/>
  <c r="I373" i="1"/>
  <c r="J373" i="1"/>
  <c r="H374" i="19" s="1"/>
  <c r="H832" i="19" s="1"/>
  <c r="K373" i="1"/>
  <c r="I374" i="19" s="1"/>
  <c r="I424" i="28" s="1"/>
  <c r="M373" i="1"/>
  <c r="AA373" i="1" s="1"/>
  <c r="N373" i="1"/>
  <c r="O373" i="1"/>
  <c r="B372" i="1"/>
  <c r="B373" i="19" s="1"/>
  <c r="B946" i="19" s="1"/>
  <c r="C372" i="1"/>
  <c r="C373" i="19" s="1"/>
  <c r="E372" i="1"/>
  <c r="D373" i="19" s="1"/>
  <c r="G372" i="1"/>
  <c r="H372" i="1"/>
  <c r="Q372" i="1" s="1"/>
  <c r="I372" i="1"/>
  <c r="G373" i="19" s="1"/>
  <c r="G831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830" i="19" s="1"/>
  <c r="H371" i="1"/>
  <c r="AB371" i="1" s="1"/>
  <c r="I371" i="1"/>
  <c r="J371" i="1"/>
  <c r="K371" i="1"/>
  <c r="I372" i="19" s="1"/>
  <c r="I422" i="28" s="1"/>
  <c r="M371" i="1"/>
  <c r="J372" i="19" s="1"/>
  <c r="J830" i="19" s="1"/>
  <c r="N371" i="1"/>
  <c r="K372" i="19" s="1"/>
  <c r="O371" i="1"/>
  <c r="AC371" i="1" s="1"/>
  <c r="B370" i="1"/>
  <c r="B371" i="19" s="1"/>
  <c r="B944" i="19" s="1"/>
  <c r="C370" i="1"/>
  <c r="C371" i="19" s="1"/>
  <c r="E370" i="1"/>
  <c r="D371" i="19" s="1"/>
  <c r="G370" i="1"/>
  <c r="E371" i="19" s="1"/>
  <c r="E829" i="19" s="1"/>
  <c r="H370" i="1"/>
  <c r="Q370" i="1" s="1"/>
  <c r="I370" i="1"/>
  <c r="J370" i="1"/>
  <c r="K370" i="1"/>
  <c r="I371" i="19" s="1"/>
  <c r="I421" i="28" s="1"/>
  <c r="M370" i="1"/>
  <c r="J371" i="19" s="1"/>
  <c r="J829" i="19" s="1"/>
  <c r="N370" i="1"/>
  <c r="K371" i="19" s="1"/>
  <c r="O370" i="1"/>
  <c r="AC370" i="1" s="1"/>
  <c r="B369" i="1"/>
  <c r="B370" i="19" s="1"/>
  <c r="B943" i="19" s="1"/>
  <c r="C369" i="1"/>
  <c r="C370" i="19" s="1"/>
  <c r="E369" i="1"/>
  <c r="D370" i="19" s="1"/>
  <c r="G369" i="1"/>
  <c r="E370" i="19" s="1"/>
  <c r="E828" i="19" s="1"/>
  <c r="H369" i="1"/>
  <c r="Q369" i="1" s="1"/>
  <c r="I369" i="1"/>
  <c r="G370" i="19" s="1"/>
  <c r="G828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B942" i="19" s="1"/>
  <c r="C368" i="1"/>
  <c r="C369" i="19" s="1"/>
  <c r="E368" i="1"/>
  <c r="G368" i="1"/>
  <c r="H368" i="1"/>
  <c r="Q368" i="1" s="1"/>
  <c r="I368" i="1"/>
  <c r="G369" i="19" s="1"/>
  <c r="G827" i="19" s="1"/>
  <c r="J368" i="1"/>
  <c r="H369" i="19" s="1"/>
  <c r="H827" i="19" s="1"/>
  <c r="K368" i="1"/>
  <c r="I369" i="19" s="1"/>
  <c r="I419" i="28" s="1"/>
  <c r="M368" i="1"/>
  <c r="J369" i="19" s="1"/>
  <c r="J827" i="19" s="1"/>
  <c r="N368" i="1"/>
  <c r="K369" i="19" s="1"/>
  <c r="O368" i="1"/>
  <c r="B367" i="1"/>
  <c r="C367" i="1"/>
  <c r="C368" i="19" s="1"/>
  <c r="E367" i="1"/>
  <c r="G367" i="1"/>
  <c r="E368" i="19" s="1"/>
  <c r="E826" i="19" s="1"/>
  <c r="H367" i="1"/>
  <c r="Q367" i="1" s="1"/>
  <c r="I367" i="1"/>
  <c r="G368" i="19" s="1"/>
  <c r="G826" i="19" s="1"/>
  <c r="J367" i="1"/>
  <c r="K367" i="1"/>
  <c r="I368" i="19" s="1"/>
  <c r="I418" i="28" s="1"/>
  <c r="M367" i="1"/>
  <c r="J368" i="19" s="1"/>
  <c r="J826" i="19" s="1"/>
  <c r="N367" i="1"/>
  <c r="K368" i="19" s="1"/>
  <c r="O367" i="1"/>
  <c r="AC367" i="1" s="1"/>
  <c r="M440" i="28" l="1"/>
  <c r="L435" i="28"/>
  <c r="D382" i="21"/>
  <c r="B951" i="19"/>
  <c r="I381" i="23"/>
  <c r="B949" i="19"/>
  <c r="N381" i="19"/>
  <c r="E839" i="19"/>
  <c r="B955" i="19"/>
  <c r="B950" i="19"/>
  <c r="B954" i="19"/>
  <c r="D381" i="23"/>
  <c r="F839" i="19"/>
  <c r="F435" i="28"/>
  <c r="F840" i="19"/>
  <c r="N382" i="19"/>
  <c r="H840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G838" i="19" s="1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F838" i="19" s="1"/>
  <c r="AX379" i="1"/>
  <c r="AL379" i="1"/>
  <c r="BF377" i="1"/>
  <c r="BH377" i="1"/>
  <c r="BE378" i="1"/>
  <c r="BJ378" i="1"/>
  <c r="AE378" i="1"/>
  <c r="BG379" i="1"/>
  <c r="AV379" i="1"/>
  <c r="AH379" i="1"/>
  <c r="E380" i="19"/>
  <c r="E838" i="19" s="1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J836" i="19" s="1"/>
  <c r="BC378" i="1"/>
  <c r="AB378" i="1"/>
  <c r="BH378" i="1"/>
  <c r="AG377" i="1"/>
  <c r="E378" i="19"/>
  <c r="BB378" i="1"/>
  <c r="AL378" i="1"/>
  <c r="AA378" i="1"/>
  <c r="R378" i="1"/>
  <c r="J379" i="19"/>
  <c r="J837" i="19" s="1"/>
  <c r="B379" i="19"/>
  <c r="BI376" i="1"/>
  <c r="D378" i="19"/>
  <c r="AK378" i="1"/>
  <c r="BH376" i="1"/>
  <c r="AW378" i="1"/>
  <c r="AJ378" i="1"/>
  <c r="H379" i="19"/>
  <c r="H837" i="19" s="1"/>
  <c r="AV378" i="1"/>
  <c r="AH378" i="1"/>
  <c r="G379" i="19"/>
  <c r="G837" i="19" s="1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H836" i="19" s="1"/>
  <c r="B378" i="21"/>
  <c r="AS373" i="1"/>
  <c r="BF376" i="1"/>
  <c r="AF376" i="1"/>
  <c r="AO376" i="1" s="1"/>
  <c r="D377" i="19"/>
  <c r="AX377" i="1"/>
  <c r="AL377" i="1"/>
  <c r="G378" i="19"/>
  <c r="G836" i="19" s="1"/>
  <c r="C378" i="22"/>
  <c r="AE375" i="1"/>
  <c r="BE376" i="1"/>
  <c r="AC376" i="1"/>
  <c r="AW377" i="1"/>
  <c r="AI377" i="1"/>
  <c r="AQ377" i="1"/>
  <c r="F378" i="19"/>
  <c r="F836" i="19" s="1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J835" i="19" s="1"/>
  <c r="BD376" i="1"/>
  <c r="BB376" i="1"/>
  <c r="H377" i="19"/>
  <c r="H835" i="19" s="1"/>
  <c r="AW376" i="1"/>
  <c r="AI376" i="1"/>
  <c r="AQ376" i="1"/>
  <c r="F377" i="19"/>
  <c r="F835" i="19" s="1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834" i="19" s="1"/>
  <c r="H426" i="28"/>
  <c r="AV370" i="1"/>
  <c r="AX375" i="1"/>
  <c r="G376" i="19"/>
  <c r="G834" i="19" s="1"/>
  <c r="C376" i="23"/>
  <c r="AE374" i="1"/>
  <c r="BB374" i="1"/>
  <c r="BJ375" i="1"/>
  <c r="F376" i="19"/>
  <c r="F834" i="19" s="1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F833" i="19" s="1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831" i="19" s="1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F831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830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829" i="19" s="1"/>
  <c r="B371" i="21"/>
  <c r="D371" i="22"/>
  <c r="AW370" i="1"/>
  <c r="AJ370" i="1"/>
  <c r="G371" i="19"/>
  <c r="G829" i="19" s="1"/>
  <c r="C371" i="22"/>
  <c r="C371" i="23"/>
  <c r="BI370" i="1"/>
  <c r="AH370" i="1"/>
  <c r="BJ370" i="1"/>
  <c r="AE370" i="1"/>
  <c r="F371" i="19"/>
  <c r="F829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826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828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827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B941" i="19" s="1"/>
  <c r="AB367" i="1"/>
  <c r="BC367" i="1"/>
  <c r="AA367" i="1"/>
  <c r="BB367" i="1"/>
  <c r="AZ367" i="1"/>
  <c r="L441" i="28" l="1"/>
  <c r="F441" i="28"/>
  <c r="B426" i="28"/>
  <c r="B948" i="19"/>
  <c r="H376" i="23"/>
  <c r="B952" i="19"/>
  <c r="D379" i="23"/>
  <c r="F837" i="19"/>
  <c r="H381" i="22"/>
  <c r="H838" i="19"/>
  <c r="E427" i="28"/>
  <c r="E833" i="19"/>
  <c r="K430" i="28"/>
  <c r="B372" i="21"/>
  <c r="B945" i="19"/>
  <c r="D376" i="22"/>
  <c r="M377" i="19"/>
  <c r="G835" i="19"/>
  <c r="K432" i="28"/>
  <c r="D377" i="22"/>
  <c r="D431" i="28"/>
  <c r="N431" i="28" s="1"/>
  <c r="B381" i="21"/>
  <c r="B953" i="19"/>
  <c r="I381" i="22"/>
  <c r="J838" i="19"/>
  <c r="I376" i="22"/>
  <c r="J834" i="19"/>
  <c r="D430" i="28"/>
  <c r="N430" i="28" s="1"/>
  <c r="E430" i="28"/>
  <c r="E836" i="19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832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832" i="19"/>
  <c r="F374" i="21"/>
  <c r="F374" i="22"/>
  <c r="D374" i="23"/>
  <c r="F424" i="28"/>
  <c r="M374" i="19"/>
  <c r="G374" i="22"/>
  <c r="G374" i="21"/>
  <c r="G832" i="19"/>
  <c r="E374" i="23"/>
  <c r="G424" i="28"/>
  <c r="D370" i="23"/>
  <c r="F828" i="19"/>
  <c r="H373" i="22"/>
  <c r="H830" i="19"/>
  <c r="J371" i="22"/>
  <c r="J373" i="22"/>
  <c r="J373" i="21"/>
  <c r="K423" i="28"/>
  <c r="E374" i="21"/>
  <c r="E832" i="19"/>
  <c r="E424" i="28"/>
  <c r="E374" i="22"/>
  <c r="H419" i="28"/>
  <c r="H826" i="19"/>
  <c r="K370" i="22"/>
  <c r="E420" i="28"/>
  <c r="E827" i="19"/>
  <c r="G373" i="22"/>
  <c r="G830" i="19"/>
  <c r="J374" i="22"/>
  <c r="K424" i="28"/>
  <c r="J374" i="21"/>
  <c r="H374" i="23"/>
  <c r="H831" i="19"/>
  <c r="H374" i="22"/>
  <c r="H369" i="23"/>
  <c r="J421" i="28"/>
  <c r="J828" i="19"/>
  <c r="M424" i="28"/>
  <c r="N424" i="28"/>
  <c r="H373" i="23"/>
  <c r="M373" i="19"/>
  <c r="E831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824" i="19" s="1"/>
  <c r="J365" i="1"/>
  <c r="H366" i="19" s="1"/>
  <c r="H824" i="19" s="1"/>
  <c r="K365" i="1"/>
  <c r="I366" i="19" s="1"/>
  <c r="I415" i="28" s="1"/>
  <c r="M365" i="1"/>
  <c r="J366" i="19" s="1"/>
  <c r="J824" i="19" s="1"/>
  <c r="N365" i="1"/>
  <c r="K366" i="19" s="1"/>
  <c r="O365" i="1"/>
  <c r="AC365" i="1" s="1"/>
  <c r="B364" i="1"/>
  <c r="B365" i="19" s="1"/>
  <c r="B938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B937" i="19" s="1"/>
  <c r="C363" i="1"/>
  <c r="C364" i="19" s="1"/>
  <c r="E363" i="1"/>
  <c r="G363" i="1"/>
  <c r="E364" i="19" s="1"/>
  <c r="E822" i="19" s="1"/>
  <c r="H363" i="1"/>
  <c r="Q363" i="1" s="1"/>
  <c r="I363" i="1"/>
  <c r="G364" i="19" s="1"/>
  <c r="G822" i="19" s="1"/>
  <c r="J363" i="1"/>
  <c r="K363" i="1"/>
  <c r="I364" i="19" s="1"/>
  <c r="I413" i="28" s="1"/>
  <c r="M363" i="1"/>
  <c r="J364" i="19" s="1"/>
  <c r="J822" i="19" s="1"/>
  <c r="N363" i="1"/>
  <c r="K364" i="19" s="1"/>
  <c r="O363" i="1"/>
  <c r="AC363" i="1" s="1"/>
  <c r="B362" i="1"/>
  <c r="B363" i="19" s="1"/>
  <c r="B936" i="19" s="1"/>
  <c r="C362" i="1"/>
  <c r="C363" i="19" s="1"/>
  <c r="E362" i="1"/>
  <c r="G362" i="1"/>
  <c r="H362" i="1"/>
  <c r="Q362" i="1" s="1"/>
  <c r="I362" i="1"/>
  <c r="G363" i="19" s="1"/>
  <c r="G821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B935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B934" i="19" s="1"/>
  <c r="C360" i="1"/>
  <c r="C361" i="19" s="1"/>
  <c r="E360" i="1"/>
  <c r="G360" i="1"/>
  <c r="H360" i="1"/>
  <c r="F361" i="19" s="1"/>
  <c r="F819" i="19" s="1"/>
  <c r="I360" i="1"/>
  <c r="G361" i="19" s="1"/>
  <c r="G819" i="19" s="1"/>
  <c r="J360" i="1"/>
  <c r="H361" i="19" s="1"/>
  <c r="H819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825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B940" i="19" s="1"/>
  <c r="F366" i="19"/>
  <c r="F824" i="19" s="1"/>
  <c r="AT366" i="1"/>
  <c r="E366" i="19"/>
  <c r="E824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B939" i="19" s="1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823" i="19" s="1"/>
  <c r="C365" i="22"/>
  <c r="C365" i="23"/>
  <c r="J363" i="19"/>
  <c r="AI363" i="1"/>
  <c r="F364" i="19"/>
  <c r="F822" i="19" s="1"/>
  <c r="AJ364" i="1"/>
  <c r="AQ364" i="1"/>
  <c r="F365" i="19"/>
  <c r="F823" i="19" s="1"/>
  <c r="B365" i="22"/>
  <c r="B365" i="23"/>
  <c r="E365" i="19"/>
  <c r="E823" i="19" s="1"/>
  <c r="AZ363" i="1"/>
  <c r="C414" i="28"/>
  <c r="B414" i="28"/>
  <c r="AE364" i="1"/>
  <c r="AK363" i="1"/>
  <c r="BI363" i="1"/>
  <c r="H364" i="19"/>
  <c r="H822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821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821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820" i="19" s="1"/>
  <c r="AT362" i="1"/>
  <c r="H363" i="19"/>
  <c r="H821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820" i="19" s="1"/>
  <c r="BE360" i="1"/>
  <c r="BB361" i="1"/>
  <c r="K362" i="21"/>
  <c r="AC360" i="1"/>
  <c r="AX361" i="1"/>
  <c r="AL361" i="1"/>
  <c r="H362" i="19"/>
  <c r="H820" i="19" s="1"/>
  <c r="AW361" i="1"/>
  <c r="AQ361" i="1"/>
  <c r="G362" i="19"/>
  <c r="K362" i="22"/>
  <c r="C362" i="23"/>
  <c r="AV361" i="1"/>
  <c r="J361" i="19"/>
  <c r="J819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819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821" i="19"/>
  <c r="J418" i="28"/>
  <c r="J425" i="28" s="1"/>
  <c r="J825" i="19"/>
  <c r="F418" i="28"/>
  <c r="F425" i="28" s="1"/>
  <c r="F825" i="19"/>
  <c r="H418" i="28"/>
  <c r="H425" i="28" s="1"/>
  <c r="H825" i="19"/>
  <c r="J415" i="28"/>
  <c r="J823" i="19"/>
  <c r="D418" i="28"/>
  <c r="D425" i="28" s="1"/>
  <c r="E418" i="28"/>
  <c r="E425" i="28" s="1"/>
  <c r="E825" i="19"/>
  <c r="I365" i="23"/>
  <c r="L418" i="28"/>
  <c r="L425" i="28" s="1"/>
  <c r="D362" i="21"/>
  <c r="D412" i="28"/>
  <c r="M412" i="28" s="1"/>
  <c r="H366" i="21"/>
  <c r="H823" i="19"/>
  <c r="K415" i="28"/>
  <c r="F362" i="22"/>
  <c r="F820" i="19"/>
  <c r="K418" i="28"/>
  <c r="K425" i="28" s="1"/>
  <c r="G363" i="22"/>
  <c r="G820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817" i="19" s="1"/>
  <c r="J358" i="1"/>
  <c r="H359" i="19" s="1"/>
  <c r="H817" i="19" s="1"/>
  <c r="K358" i="1"/>
  <c r="I359" i="19" s="1"/>
  <c r="I407" i="28" s="1"/>
  <c r="M358" i="1"/>
  <c r="J359" i="19" s="1"/>
  <c r="J817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816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B929" i="19" s="1"/>
  <c r="C355" i="1"/>
  <c r="C356" i="19" s="1"/>
  <c r="E355" i="1"/>
  <c r="G355" i="1"/>
  <c r="E356" i="19" s="1"/>
  <c r="E814" i="19" s="1"/>
  <c r="H355" i="1"/>
  <c r="Q355" i="1" s="1"/>
  <c r="I355" i="1"/>
  <c r="J355" i="1"/>
  <c r="K355" i="1"/>
  <c r="I356" i="19" s="1"/>
  <c r="I404" i="28" s="1"/>
  <c r="M355" i="1"/>
  <c r="J356" i="19" s="1"/>
  <c r="J814" i="19" s="1"/>
  <c r="N355" i="1"/>
  <c r="Z355" i="1" s="1"/>
  <c r="O355" i="1"/>
  <c r="B356" i="1"/>
  <c r="C356" i="1"/>
  <c r="C357" i="19" s="1"/>
  <c r="E356" i="1"/>
  <c r="D357" i="19" s="1"/>
  <c r="G356" i="1"/>
  <c r="E357" i="19" s="1"/>
  <c r="E815" i="19" s="1"/>
  <c r="H356" i="1"/>
  <c r="I356" i="1"/>
  <c r="J356" i="1"/>
  <c r="H357" i="19" s="1"/>
  <c r="H815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813" i="19" s="1"/>
  <c r="H354" i="1"/>
  <c r="Q354" i="1" s="1"/>
  <c r="I354" i="1"/>
  <c r="G355" i="19" s="1"/>
  <c r="G813" i="19" s="1"/>
  <c r="J354" i="1"/>
  <c r="H355" i="19" s="1"/>
  <c r="H813" i="19" s="1"/>
  <c r="K354" i="1"/>
  <c r="I355" i="19" s="1"/>
  <c r="I403" i="28" s="1"/>
  <c r="M354" i="1"/>
  <c r="N354" i="1"/>
  <c r="Z354" i="1" s="1"/>
  <c r="O354" i="1"/>
  <c r="B353" i="1"/>
  <c r="B354" i="19" s="1"/>
  <c r="B927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812" i="19" s="1"/>
  <c r="N353" i="1"/>
  <c r="O353" i="1"/>
  <c r="B352" i="1"/>
  <c r="B353" i="19" s="1"/>
  <c r="B926" i="19" s="1"/>
  <c r="C352" i="1"/>
  <c r="C353" i="19" s="1"/>
  <c r="E352" i="1"/>
  <c r="G352" i="1"/>
  <c r="E353" i="19" s="1"/>
  <c r="E811" i="19" s="1"/>
  <c r="H352" i="1"/>
  <c r="Q352" i="1" s="1"/>
  <c r="I352" i="1"/>
  <c r="G353" i="19" s="1"/>
  <c r="G811" i="19" s="1"/>
  <c r="J352" i="1"/>
  <c r="H353" i="19" s="1"/>
  <c r="H811" i="19" s="1"/>
  <c r="K352" i="1"/>
  <c r="I353" i="19" s="1"/>
  <c r="I400" i="28" s="1"/>
  <c r="M352" i="1"/>
  <c r="J353" i="19" s="1"/>
  <c r="J811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810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B923" i="19" s="1"/>
  <c r="C349" i="1"/>
  <c r="C350" i="19" s="1"/>
  <c r="E349" i="1"/>
  <c r="G349" i="1"/>
  <c r="E350" i="19" s="1"/>
  <c r="E808" i="19" s="1"/>
  <c r="H349" i="1"/>
  <c r="AB349" i="1" s="1"/>
  <c r="I349" i="1"/>
  <c r="G350" i="19" s="1"/>
  <c r="G808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809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B922" i="19" s="1"/>
  <c r="C348" i="1"/>
  <c r="C349" i="19" s="1"/>
  <c r="E348" i="1"/>
  <c r="D349" i="19" s="1"/>
  <c r="G348" i="1"/>
  <c r="E349" i="19" s="1"/>
  <c r="E807" i="19" s="1"/>
  <c r="H348" i="1"/>
  <c r="AB348" i="1" s="1"/>
  <c r="I348" i="1"/>
  <c r="J348" i="1"/>
  <c r="H349" i="19" s="1"/>
  <c r="H807" i="19" s="1"/>
  <c r="K348" i="1"/>
  <c r="I349" i="19" s="1"/>
  <c r="I396" i="28" s="1"/>
  <c r="M348" i="1"/>
  <c r="J349" i="19" s="1"/>
  <c r="J807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B933" i="19" s="1"/>
  <c r="AE360" i="1"/>
  <c r="AQ360" i="1"/>
  <c r="AF359" i="1"/>
  <c r="AO359" i="1" s="1"/>
  <c r="BG356" i="1"/>
  <c r="F359" i="19"/>
  <c r="F817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816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B932" i="19" s="1"/>
  <c r="R358" i="1"/>
  <c r="BC358" i="1"/>
  <c r="AL358" i="1"/>
  <c r="D358" i="19"/>
  <c r="AW358" i="1"/>
  <c r="AH358" i="1"/>
  <c r="BJ358" i="1"/>
  <c r="E359" i="19"/>
  <c r="E817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816" i="19" s="1"/>
  <c r="BI357" i="1"/>
  <c r="AW357" i="1"/>
  <c r="AE357" i="1"/>
  <c r="R357" i="1"/>
  <c r="J358" i="19"/>
  <c r="B358" i="19"/>
  <c r="B931" i="19" s="1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815" i="19" s="1"/>
  <c r="B357" i="19"/>
  <c r="B930" i="19" s="1"/>
  <c r="G356" i="19"/>
  <c r="G814" i="19" s="1"/>
  <c r="C356" i="21"/>
  <c r="E404" i="28"/>
  <c r="AC355" i="1"/>
  <c r="K357" i="19"/>
  <c r="BE356" i="1"/>
  <c r="AS356" i="1"/>
  <c r="BI356" i="1"/>
  <c r="AW355" i="1"/>
  <c r="AK355" i="1"/>
  <c r="AG355" i="1"/>
  <c r="F356" i="19"/>
  <c r="F814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B928" i="19" s="1"/>
  <c r="AV354" i="1"/>
  <c r="AK354" i="1"/>
  <c r="AA354" i="1"/>
  <c r="E355" i="23"/>
  <c r="F353" i="19"/>
  <c r="F811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810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812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925" i="19" s="1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808" i="19" s="1"/>
  <c r="BC349" i="1"/>
  <c r="G351" i="19"/>
  <c r="G809" i="19" s="1"/>
  <c r="AW350" i="1"/>
  <c r="F351" i="19"/>
  <c r="F809" i="19" s="1"/>
  <c r="K350" i="19"/>
  <c r="C351" i="23"/>
  <c r="BG348" i="1"/>
  <c r="AV350" i="1"/>
  <c r="AE350" i="1"/>
  <c r="BI350" i="1"/>
  <c r="BI349" i="1"/>
  <c r="AZ349" i="1"/>
  <c r="AQ349" i="1"/>
  <c r="AE349" i="1"/>
  <c r="J350" i="19"/>
  <c r="J808" i="19" s="1"/>
  <c r="C398" i="28"/>
  <c r="Q350" i="1"/>
  <c r="R350" i="1" s="1"/>
  <c r="AH349" i="1"/>
  <c r="J351" i="19"/>
  <c r="B351" i="19"/>
  <c r="B924" i="19" s="1"/>
  <c r="Z348" i="1"/>
  <c r="BC350" i="1"/>
  <c r="AU349" i="1"/>
  <c r="AK349" i="1"/>
  <c r="F350" i="19"/>
  <c r="F808" i="19" s="1"/>
  <c r="AT349" i="1"/>
  <c r="H351" i="19"/>
  <c r="H809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807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812" i="19"/>
  <c r="G358" i="21"/>
  <c r="G815" i="19"/>
  <c r="H404" i="28"/>
  <c r="H814" i="19"/>
  <c r="G410" i="28"/>
  <c r="G417" i="28" s="1"/>
  <c r="G818" i="19"/>
  <c r="L399" i="28"/>
  <c r="I352" i="23"/>
  <c r="E358" i="23"/>
  <c r="E403" i="28"/>
  <c r="E812" i="19"/>
  <c r="D350" i="22"/>
  <c r="H351" i="23"/>
  <c r="G402" i="28"/>
  <c r="G812" i="19"/>
  <c r="K402" i="28"/>
  <c r="H352" i="23"/>
  <c r="B356" i="22"/>
  <c r="D357" i="23"/>
  <c r="F815" i="19"/>
  <c r="F410" i="28"/>
  <c r="F417" i="28" s="1"/>
  <c r="F818" i="19"/>
  <c r="J400" i="28"/>
  <c r="J810" i="19"/>
  <c r="H400" i="28"/>
  <c r="H810" i="19"/>
  <c r="I356" i="22"/>
  <c r="J813" i="19"/>
  <c r="I359" i="22"/>
  <c r="J816" i="19"/>
  <c r="K410" i="28"/>
  <c r="K417" i="28" s="1"/>
  <c r="D410" i="28"/>
  <c r="N410" i="28" s="1"/>
  <c r="I355" i="23"/>
  <c r="D355" i="23"/>
  <c r="F813" i="19"/>
  <c r="H407" i="28"/>
  <c r="H816" i="19"/>
  <c r="J410" i="28"/>
  <c r="J417" i="28" s="1"/>
  <c r="J818" i="19"/>
  <c r="G397" i="28"/>
  <c r="G807" i="19"/>
  <c r="B351" i="23"/>
  <c r="K350" i="21"/>
  <c r="O351" i="19"/>
  <c r="J809" i="19"/>
  <c r="G353" i="22"/>
  <c r="G810" i="19"/>
  <c r="H353" i="23"/>
  <c r="D403" i="28"/>
  <c r="N403" i="28" s="1"/>
  <c r="I357" i="23"/>
  <c r="H410" i="28"/>
  <c r="H417" i="28" s="1"/>
  <c r="H818" i="19"/>
  <c r="E410" i="28"/>
  <c r="E417" i="28" s="1"/>
  <c r="E818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B921" i="19" s="1"/>
  <c r="C347" i="1"/>
  <c r="C348" i="19" s="1"/>
  <c r="E347" i="1"/>
  <c r="G347" i="1"/>
  <c r="H347" i="1"/>
  <c r="I347" i="1"/>
  <c r="G348" i="19" s="1"/>
  <c r="G806" i="19" s="1"/>
  <c r="J347" i="1"/>
  <c r="H348" i="19" s="1"/>
  <c r="H806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805" i="19" s="1"/>
  <c r="I346" i="1"/>
  <c r="G347" i="19" s="1"/>
  <c r="G805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803" i="19" s="1"/>
  <c r="H344" i="1"/>
  <c r="I344" i="1"/>
  <c r="G345" i="19" s="1"/>
  <c r="G803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804" i="19" s="1"/>
  <c r="I345" i="1"/>
  <c r="G346" i="19" s="1"/>
  <c r="G804" i="19" s="1"/>
  <c r="J345" i="1"/>
  <c r="H346" i="19" s="1"/>
  <c r="H804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802" i="19" s="1"/>
  <c r="H343" i="1"/>
  <c r="Q343" i="1" s="1"/>
  <c r="I343" i="1"/>
  <c r="G344" i="19" s="1"/>
  <c r="G802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B916" i="19" s="1"/>
  <c r="C342" i="1"/>
  <c r="C343" i="19" s="1"/>
  <c r="E342" i="1"/>
  <c r="D343" i="19" s="1"/>
  <c r="G342" i="1"/>
  <c r="E343" i="19" s="1"/>
  <c r="E801" i="19" s="1"/>
  <c r="H342" i="1"/>
  <c r="AB342" i="1" s="1"/>
  <c r="I342" i="1"/>
  <c r="J342" i="1"/>
  <c r="H343" i="19" s="1"/>
  <c r="H801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B919" i="19" s="1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806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806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805" i="19" s="1"/>
  <c r="B347" i="19"/>
  <c r="B920" i="19" s="1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803" i="19" s="1"/>
  <c r="B345" i="19"/>
  <c r="B918" i="19" s="1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802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802" i="19" s="1"/>
  <c r="B344" i="19"/>
  <c r="B917" i="19" s="1"/>
  <c r="D344" i="21"/>
  <c r="BJ343" i="1"/>
  <c r="AZ343" i="1"/>
  <c r="E344" i="23"/>
  <c r="H344" i="19"/>
  <c r="H802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801" i="19" s="1"/>
  <c r="BB342" i="1"/>
  <c r="BC342" i="1"/>
  <c r="L343" i="19"/>
  <c r="BD342" i="1"/>
  <c r="BI342" i="1"/>
  <c r="M417" i="28" l="1"/>
  <c r="N417" i="28"/>
  <c r="E392" i="28"/>
  <c r="E804" i="19"/>
  <c r="G344" i="21"/>
  <c r="G801" i="19"/>
  <c r="G346" i="23"/>
  <c r="J804" i="19"/>
  <c r="B395" i="28"/>
  <c r="K346" i="22"/>
  <c r="M347" i="19"/>
  <c r="E805" i="19"/>
  <c r="I349" i="21"/>
  <c r="J806" i="19"/>
  <c r="H343" i="23"/>
  <c r="D394" i="28"/>
  <c r="N394" i="28" s="1"/>
  <c r="B346" i="23"/>
  <c r="N345" i="19"/>
  <c r="H803" i="19"/>
  <c r="H346" i="23"/>
  <c r="F346" i="21"/>
  <c r="F803" i="19"/>
  <c r="O343" i="19"/>
  <c r="J801" i="19"/>
  <c r="H395" i="28"/>
  <c r="H805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B915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800" i="19" s="1"/>
  <c r="N341" i="1"/>
  <c r="O341" i="1"/>
  <c r="B340" i="1"/>
  <c r="C340" i="1"/>
  <c r="C341" i="19" s="1"/>
  <c r="E340" i="1"/>
  <c r="G340" i="1"/>
  <c r="E341" i="19" s="1"/>
  <c r="E799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B913" i="19" s="1"/>
  <c r="C339" i="1"/>
  <c r="C340" i="19" s="1"/>
  <c r="E339" i="1"/>
  <c r="G339" i="1"/>
  <c r="H339" i="1"/>
  <c r="Q339" i="1" s="1"/>
  <c r="I339" i="1"/>
  <c r="G340" i="19" s="1"/>
  <c r="G798" i="19" s="1"/>
  <c r="J339" i="1"/>
  <c r="K339" i="1"/>
  <c r="I340" i="19" s="1"/>
  <c r="I386" i="28" s="1"/>
  <c r="M339" i="1"/>
  <c r="J340" i="19" s="1"/>
  <c r="J798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B911" i="19" s="1"/>
  <c r="C337" i="1"/>
  <c r="C338" i="19" s="1"/>
  <c r="E337" i="1"/>
  <c r="D338" i="19" s="1"/>
  <c r="G337" i="1"/>
  <c r="H337" i="1"/>
  <c r="Q337" i="1" s="1"/>
  <c r="I337" i="1"/>
  <c r="G338" i="19" s="1"/>
  <c r="G796" i="19" s="1"/>
  <c r="J337" i="1"/>
  <c r="H338" i="19" s="1"/>
  <c r="K337" i="1"/>
  <c r="I338" i="19" s="1"/>
  <c r="I383" i="28" s="1"/>
  <c r="M337" i="1"/>
  <c r="J338" i="19" s="1"/>
  <c r="J796" i="19" s="1"/>
  <c r="N337" i="1"/>
  <c r="Z337" i="1" s="1"/>
  <c r="O337" i="1"/>
  <c r="L338" i="19" s="1"/>
  <c r="B336" i="1"/>
  <c r="B337" i="19" s="1"/>
  <c r="B910" i="19" s="1"/>
  <c r="C336" i="1"/>
  <c r="C337" i="19" s="1"/>
  <c r="E336" i="1"/>
  <c r="G336" i="1"/>
  <c r="H336" i="1"/>
  <c r="F337" i="19" s="1"/>
  <c r="F795" i="19" s="1"/>
  <c r="I336" i="1"/>
  <c r="G337" i="19" s="1"/>
  <c r="G795" i="19" s="1"/>
  <c r="J336" i="1"/>
  <c r="H337" i="19" s="1"/>
  <c r="H795" i="19" s="1"/>
  <c r="K336" i="1"/>
  <c r="I337" i="19" s="1"/>
  <c r="I382" i="28" s="1"/>
  <c r="M336" i="1"/>
  <c r="J337" i="19" s="1"/>
  <c r="J795" i="19" s="1"/>
  <c r="N336" i="1"/>
  <c r="Z336" i="1" s="1"/>
  <c r="O336" i="1"/>
  <c r="B335" i="1"/>
  <c r="B336" i="19" s="1"/>
  <c r="B909" i="19" s="1"/>
  <c r="C335" i="1"/>
  <c r="C336" i="19" s="1"/>
  <c r="E335" i="1"/>
  <c r="G335" i="1"/>
  <c r="E336" i="19" s="1"/>
  <c r="E794" i="19" s="1"/>
  <c r="H335" i="1"/>
  <c r="I335" i="1"/>
  <c r="J335" i="1"/>
  <c r="H336" i="19" s="1"/>
  <c r="H794" i="19" s="1"/>
  <c r="K335" i="1"/>
  <c r="I336" i="19" s="1"/>
  <c r="I381" i="28" s="1"/>
  <c r="M335" i="1"/>
  <c r="AA335" i="1" s="1"/>
  <c r="N335" i="1"/>
  <c r="Z335" i="1" s="1"/>
  <c r="O335" i="1"/>
  <c r="B334" i="1"/>
  <c r="B335" i="19" s="1"/>
  <c r="B908" i="19" s="1"/>
  <c r="C334" i="1"/>
  <c r="C335" i="19" s="1"/>
  <c r="E334" i="1"/>
  <c r="D335" i="19" s="1"/>
  <c r="G334" i="1"/>
  <c r="H334" i="1"/>
  <c r="Q334" i="1" s="1"/>
  <c r="I334" i="1"/>
  <c r="J334" i="1"/>
  <c r="H335" i="19" s="1"/>
  <c r="H793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B907" i="19" s="1"/>
  <c r="C333" i="1"/>
  <c r="C334" i="19" s="1"/>
  <c r="E333" i="1"/>
  <c r="D334" i="19" s="1"/>
  <c r="G333" i="1"/>
  <c r="E334" i="19" s="1"/>
  <c r="E792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799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800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B914" i="19" s="1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800" i="19" s="1"/>
  <c r="AV341" i="1"/>
  <c r="AH341" i="1"/>
  <c r="F342" i="19"/>
  <c r="F800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798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797" i="19"/>
  <c r="BD337" i="1"/>
  <c r="BE338" i="1"/>
  <c r="AT338" i="1"/>
  <c r="AG338" i="1"/>
  <c r="AE338" i="1"/>
  <c r="E339" i="19"/>
  <c r="E797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H797" i="19"/>
  <c r="H796" i="19"/>
  <c r="C339" i="21"/>
  <c r="H384" i="28"/>
  <c r="G384" i="28"/>
  <c r="I339" i="21"/>
  <c r="K339" i="22"/>
  <c r="C339" i="22"/>
  <c r="G338" i="22"/>
  <c r="G339" i="21"/>
  <c r="I339" i="22"/>
  <c r="H339" i="22"/>
  <c r="J797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795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792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793" i="19" s="1"/>
  <c r="C335" i="22"/>
  <c r="AQ334" i="1"/>
  <c r="F335" i="19"/>
  <c r="F793" i="19" s="1"/>
  <c r="I334" i="23"/>
  <c r="BJ334" i="1"/>
  <c r="AW334" i="1"/>
  <c r="AH334" i="1"/>
  <c r="E335" i="19"/>
  <c r="E793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792" i="19" s="1"/>
  <c r="C334" i="23"/>
  <c r="BD333" i="1"/>
  <c r="BB333" i="1"/>
  <c r="F334" i="19"/>
  <c r="F792" i="19" s="1"/>
  <c r="AB333" i="1"/>
  <c r="BC333" i="1"/>
  <c r="BF333" i="1"/>
  <c r="AZ333" i="1"/>
  <c r="Q333" i="1"/>
  <c r="R333" i="1" s="1"/>
  <c r="B386" i="28" l="1"/>
  <c r="B912" i="19"/>
  <c r="F341" i="22"/>
  <c r="F798" i="19"/>
  <c r="E388" i="28"/>
  <c r="E800" i="19"/>
  <c r="N341" i="19"/>
  <c r="H799" i="19"/>
  <c r="G341" i="21"/>
  <c r="G799" i="19"/>
  <c r="J387" i="28"/>
  <c r="J799" i="19"/>
  <c r="C342" i="23"/>
  <c r="K341" i="22"/>
  <c r="E341" i="21"/>
  <c r="E798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797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793" i="19"/>
  <c r="K383" i="28"/>
  <c r="M338" i="19"/>
  <c r="E384" i="28"/>
  <c r="E796" i="19"/>
  <c r="E339" i="22"/>
  <c r="E339" i="21"/>
  <c r="F338" i="21"/>
  <c r="F339" i="22"/>
  <c r="F796" i="19"/>
  <c r="G382" i="28"/>
  <c r="G794" i="19"/>
  <c r="F382" i="28"/>
  <c r="F794" i="19"/>
  <c r="D383" i="28"/>
  <c r="M383" i="28" s="1"/>
  <c r="L383" i="28"/>
  <c r="F384" i="28"/>
  <c r="H335" i="22"/>
  <c r="H792" i="19"/>
  <c r="O336" i="19"/>
  <c r="J794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791" i="19"/>
  <c r="N382" i="28"/>
  <c r="C334" i="22"/>
  <c r="C334" i="21"/>
  <c r="J333" i="19"/>
  <c r="AV333" i="1"/>
  <c r="AJ333" i="1"/>
  <c r="B333" i="19"/>
  <c r="B906" i="19" s="1"/>
  <c r="AE333" i="1"/>
  <c r="AQ333" i="1"/>
  <c r="G334" i="22"/>
  <c r="E333" i="19"/>
  <c r="AS333" i="1"/>
  <c r="AG333" i="1"/>
  <c r="AX333" i="1"/>
  <c r="AL333" i="1"/>
  <c r="BI332" i="1"/>
  <c r="H333" i="19"/>
  <c r="H791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791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B904" i="19" s="1"/>
  <c r="C330" i="1"/>
  <c r="C331" i="19" s="1"/>
  <c r="E330" i="1"/>
  <c r="D331" i="19" s="1"/>
  <c r="G330" i="1"/>
  <c r="E331" i="19" s="1"/>
  <c r="E789" i="19" s="1"/>
  <c r="H330" i="1"/>
  <c r="Q330" i="1" s="1"/>
  <c r="I330" i="1"/>
  <c r="G331" i="19" s="1"/>
  <c r="G789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B903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791" i="19"/>
  <c r="J379" i="28"/>
  <c r="J791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790" i="19" s="1"/>
  <c r="AJ332" i="1"/>
  <c r="AV332" i="1"/>
  <c r="AE332" i="1"/>
  <c r="AQ332" i="1"/>
  <c r="E333" i="23"/>
  <c r="H332" i="19"/>
  <c r="H790" i="19" s="1"/>
  <c r="AU332" i="1"/>
  <c r="B332" i="19"/>
  <c r="B905" i="19" s="1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788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790" i="19" s="1"/>
  <c r="AQ330" i="1"/>
  <c r="BJ330" i="1"/>
  <c r="AZ330" i="1"/>
  <c r="BJ331" i="1"/>
  <c r="AH331" i="1"/>
  <c r="F332" i="19"/>
  <c r="H330" i="19"/>
  <c r="H788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789" i="19" s="1"/>
  <c r="C331" i="21"/>
  <c r="BI330" i="1"/>
  <c r="AX330" i="1"/>
  <c r="H331" i="19"/>
  <c r="H789" i="19" s="1"/>
  <c r="BH330" i="1"/>
  <c r="AW330" i="1"/>
  <c r="AL330" i="1"/>
  <c r="C331" i="22"/>
  <c r="C331" i="23"/>
  <c r="BD330" i="1"/>
  <c r="AV330" i="1"/>
  <c r="AI330" i="1"/>
  <c r="F331" i="19"/>
  <c r="F789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788" i="19" s="1"/>
  <c r="BG329" i="1"/>
  <c r="AB329" i="1"/>
  <c r="BC329" i="1"/>
  <c r="BB329" i="1"/>
  <c r="E331" i="21" l="1"/>
  <c r="E788" i="19"/>
  <c r="D332" i="21"/>
  <c r="H331" i="23"/>
  <c r="K333" i="21"/>
  <c r="I331" i="23"/>
  <c r="K378" i="28"/>
  <c r="K385" i="28" s="1"/>
  <c r="G331" i="21"/>
  <c r="G788" i="19"/>
  <c r="D331" i="21"/>
  <c r="F333" i="21"/>
  <c r="F790" i="19"/>
  <c r="E332" i="22"/>
  <c r="E790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786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785" i="19" s="1"/>
  <c r="I326" i="1"/>
  <c r="J326" i="1"/>
  <c r="K326" i="1"/>
  <c r="I327" i="19" s="1"/>
  <c r="I371" i="28" s="1"/>
  <c r="M326" i="1"/>
  <c r="J327" i="19" s="1"/>
  <c r="J785" i="19" s="1"/>
  <c r="N326" i="1"/>
  <c r="Z326" i="1" s="1"/>
  <c r="O326" i="1"/>
  <c r="AC326" i="1" s="1"/>
  <c r="B325" i="1"/>
  <c r="B326" i="19" s="1"/>
  <c r="B899" i="19" s="1"/>
  <c r="C325" i="1"/>
  <c r="C326" i="19" s="1"/>
  <c r="E325" i="1"/>
  <c r="G325" i="1"/>
  <c r="H325" i="1"/>
  <c r="Q325" i="1" s="1"/>
  <c r="I325" i="1"/>
  <c r="G326" i="19" s="1"/>
  <c r="G784" i="19" s="1"/>
  <c r="J325" i="1"/>
  <c r="H326" i="19" s="1"/>
  <c r="H784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783" i="19" s="1"/>
  <c r="H324" i="1"/>
  <c r="Q324" i="1" s="1"/>
  <c r="I324" i="1"/>
  <c r="G325" i="19" s="1"/>
  <c r="G783" i="19" s="1"/>
  <c r="J324" i="1"/>
  <c r="K324" i="1"/>
  <c r="I325" i="19" s="1"/>
  <c r="I368" i="28" s="1"/>
  <c r="M324" i="1"/>
  <c r="J325" i="19" s="1"/>
  <c r="J783" i="19" s="1"/>
  <c r="N324" i="1"/>
  <c r="K325" i="19" s="1"/>
  <c r="O324" i="1"/>
  <c r="AC324" i="1" s="1"/>
  <c r="B323" i="1"/>
  <c r="B324" i="19" s="1"/>
  <c r="B897" i="19" s="1"/>
  <c r="C323" i="1"/>
  <c r="C324" i="19" s="1"/>
  <c r="E323" i="1"/>
  <c r="D324" i="19" s="1"/>
  <c r="G323" i="1"/>
  <c r="E324" i="19" s="1"/>
  <c r="E782" i="19" s="1"/>
  <c r="H323" i="1"/>
  <c r="F324" i="19" s="1"/>
  <c r="F782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781" i="19" s="1"/>
  <c r="I322" i="1"/>
  <c r="G323" i="19" s="1"/>
  <c r="G781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B895" i="19" s="1"/>
  <c r="C321" i="1"/>
  <c r="C322" i="19" s="1"/>
  <c r="E321" i="1"/>
  <c r="D322" i="19" s="1"/>
  <c r="G321" i="1"/>
  <c r="E322" i="19" s="1"/>
  <c r="E780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786" i="19" s="1"/>
  <c r="AW328" i="1"/>
  <c r="AK329" i="1"/>
  <c r="AW329" i="1"/>
  <c r="BE328" i="1"/>
  <c r="AU328" i="1"/>
  <c r="AI329" i="1"/>
  <c r="AU329" i="1"/>
  <c r="J329" i="19"/>
  <c r="J787" i="19" s="1"/>
  <c r="AE329" i="1"/>
  <c r="AQ329" i="1"/>
  <c r="BH327" i="1"/>
  <c r="AG327" i="1"/>
  <c r="BE327" i="1"/>
  <c r="BB328" i="1"/>
  <c r="AH329" i="1"/>
  <c r="AT329" i="1"/>
  <c r="H329" i="19"/>
  <c r="H787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B902" i="19" s="1"/>
  <c r="C329" i="21"/>
  <c r="AS326" i="1"/>
  <c r="BB325" i="1"/>
  <c r="AS327" i="1"/>
  <c r="E327" i="19"/>
  <c r="E328" i="19"/>
  <c r="E786" i="19" s="1"/>
  <c r="AH328" i="1"/>
  <c r="G329" i="19"/>
  <c r="G787" i="19" s="1"/>
  <c r="C329" i="22"/>
  <c r="B325" i="19"/>
  <c r="B898" i="19" s="1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787" i="19" s="1"/>
  <c r="AJ327" i="1"/>
  <c r="AJ325" i="1"/>
  <c r="BI327" i="1"/>
  <c r="BH326" i="1"/>
  <c r="BC327" i="1"/>
  <c r="AF328" i="1"/>
  <c r="AO328" i="1" s="1"/>
  <c r="E329" i="19"/>
  <c r="E787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785" i="19" s="1"/>
  <c r="BB327" i="1"/>
  <c r="AK327" i="1"/>
  <c r="Z327" i="1"/>
  <c r="J328" i="19"/>
  <c r="J786" i="19" s="1"/>
  <c r="B328" i="19"/>
  <c r="B901" i="19" s="1"/>
  <c r="BG324" i="1"/>
  <c r="AZ327" i="1"/>
  <c r="R327" i="1"/>
  <c r="AJ326" i="1"/>
  <c r="AL325" i="1"/>
  <c r="Z324" i="1"/>
  <c r="AG326" i="1"/>
  <c r="AU327" i="1"/>
  <c r="AF327" i="1"/>
  <c r="AO327" i="1" s="1"/>
  <c r="F328" i="19"/>
  <c r="F786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B900" i="19" s="1"/>
  <c r="AX325" i="1"/>
  <c r="AH325" i="1"/>
  <c r="BE326" i="1"/>
  <c r="BJ324" i="1"/>
  <c r="AG325" i="1"/>
  <c r="AZ326" i="1"/>
  <c r="AK326" i="1"/>
  <c r="H327" i="19"/>
  <c r="H785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782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781" i="19" s="1"/>
  <c r="B323" i="19"/>
  <c r="B896" i="19" s="1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781" i="19" s="1"/>
  <c r="BC322" i="1"/>
  <c r="AI322" i="1"/>
  <c r="AL322" i="1"/>
  <c r="BI321" i="1"/>
  <c r="H322" i="19"/>
  <c r="H780" i="19" s="1"/>
  <c r="BF321" i="1"/>
  <c r="G322" i="19"/>
  <c r="C322" i="23"/>
  <c r="AB321" i="1"/>
  <c r="BC321" i="1"/>
  <c r="B320" i="1"/>
  <c r="B321" i="19" s="1"/>
  <c r="B894" i="19" s="1"/>
  <c r="C320" i="1"/>
  <c r="C321" i="19" s="1"/>
  <c r="E320" i="1"/>
  <c r="D321" i="19" s="1"/>
  <c r="G320" i="1"/>
  <c r="H320" i="1"/>
  <c r="Q320" i="1" s="1"/>
  <c r="I320" i="1"/>
  <c r="G321" i="19" s="1"/>
  <c r="G779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783" i="19"/>
  <c r="B322" i="21"/>
  <c r="C323" i="23"/>
  <c r="K372" i="28"/>
  <c r="B324" i="22"/>
  <c r="G325" i="21"/>
  <c r="G782" i="19"/>
  <c r="E324" i="22"/>
  <c r="E781" i="19"/>
  <c r="O327" i="19"/>
  <c r="E785" i="19"/>
  <c r="F323" i="21"/>
  <c r="F780" i="19"/>
  <c r="I325" i="22"/>
  <c r="J782" i="19"/>
  <c r="E326" i="22"/>
  <c r="E784" i="19"/>
  <c r="D325" i="22"/>
  <c r="G366" i="28"/>
  <c r="G780" i="19"/>
  <c r="H326" i="21"/>
  <c r="H783" i="19"/>
  <c r="B326" i="22"/>
  <c r="O322" i="19"/>
  <c r="J780" i="19"/>
  <c r="F326" i="23"/>
  <c r="F371" i="28"/>
  <c r="F784" i="19"/>
  <c r="G327" i="23"/>
  <c r="J330" i="21"/>
  <c r="I327" i="21"/>
  <c r="J784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779" i="19" s="1"/>
  <c r="AB320" i="1"/>
  <c r="E321" i="19"/>
  <c r="E779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779" i="19"/>
  <c r="G364" i="28"/>
  <c r="G778" i="19"/>
  <c r="J322" i="22"/>
  <c r="H365" i="28"/>
  <c r="H779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778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778" i="19" s="1"/>
  <c r="B320" i="19"/>
  <c r="B893" i="19" s="1"/>
  <c r="H320" i="19"/>
  <c r="H778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777" i="19" s="1"/>
  <c r="H318" i="1"/>
  <c r="AT319" i="1" s="1"/>
  <c r="I318" i="1"/>
  <c r="J318" i="1"/>
  <c r="H319" i="19" s="1"/>
  <c r="H777" i="19" s="1"/>
  <c r="K318" i="1"/>
  <c r="I319" i="19" s="1"/>
  <c r="I362" i="28" s="1"/>
  <c r="I369" i="28" s="1"/>
  <c r="M318" i="1"/>
  <c r="AV319" i="1" s="1"/>
  <c r="N318" i="1"/>
  <c r="O318" i="1"/>
  <c r="F364" i="28" l="1"/>
  <c r="F778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777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777" i="19" s="1"/>
  <c r="B319" i="19"/>
  <c r="B892" i="19" s="1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B890" i="19" s="1"/>
  <c r="C316" i="1"/>
  <c r="C317" i="19" s="1"/>
  <c r="E316" i="1"/>
  <c r="D317" i="19" s="1"/>
  <c r="G316" i="1"/>
  <c r="E317" i="19" s="1"/>
  <c r="E775" i="19" s="1"/>
  <c r="H316" i="1"/>
  <c r="Q316" i="1" s="1"/>
  <c r="I316" i="1"/>
  <c r="G317" i="19" s="1"/>
  <c r="G775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774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F776" i="19" l="1"/>
  <c r="F693" i="19"/>
  <c r="E362" i="28"/>
  <c r="E369" i="28" s="1"/>
  <c r="E776" i="19"/>
  <c r="F363" i="28"/>
  <c r="F777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B891" i="19" s="1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H693" i="19" s="1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775" i="19" s="1"/>
  <c r="D317" i="21"/>
  <c r="D359" i="28"/>
  <c r="BI316" i="1"/>
  <c r="BD315" i="1"/>
  <c r="BF316" i="1"/>
  <c r="BE316" i="1"/>
  <c r="H317" i="19"/>
  <c r="H775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774" i="19" s="1"/>
  <c r="B316" i="19"/>
  <c r="B889" i="19" s="1"/>
  <c r="AA315" i="1"/>
  <c r="BJ315" i="1"/>
  <c r="BE315" i="1"/>
  <c r="H316" i="19"/>
  <c r="H774" i="19" s="1"/>
  <c r="G316" i="19"/>
  <c r="G774" i="19" s="1"/>
  <c r="C316" i="23"/>
  <c r="BF315" i="1"/>
  <c r="B314" i="1"/>
  <c r="C314" i="1"/>
  <c r="C315" i="19" s="1"/>
  <c r="E314" i="1"/>
  <c r="G314" i="1"/>
  <c r="H314" i="1"/>
  <c r="I314" i="1"/>
  <c r="G315" i="19" s="1"/>
  <c r="G773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775" i="19"/>
  <c r="H316" i="23"/>
  <c r="G362" i="28"/>
  <c r="G369" i="28" s="1"/>
  <c r="G776" i="19"/>
  <c r="B317" i="22"/>
  <c r="H362" i="28"/>
  <c r="H369" i="28" s="1"/>
  <c r="H776" i="19"/>
  <c r="I319" i="22"/>
  <c r="J776" i="19"/>
  <c r="D316" i="23"/>
  <c r="F774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N691" i="19" s="1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M691" i="19" s="1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773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773" i="19" s="1"/>
  <c r="BF314" i="1"/>
  <c r="BE314" i="1"/>
  <c r="K315" i="19"/>
  <c r="J315" i="19"/>
  <c r="J773" i="19" s="1"/>
  <c r="B315" i="19"/>
  <c r="B888" i="19" s="1"/>
  <c r="BD314" i="1"/>
  <c r="AB314" i="1"/>
  <c r="BC314" i="1"/>
  <c r="AA314" i="1"/>
  <c r="BB314" i="1"/>
  <c r="Q314" i="1"/>
  <c r="R314" i="1" s="1"/>
  <c r="H358" i="28" l="1"/>
  <c r="H773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772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772" i="19" s="1"/>
  <c r="F314" i="19"/>
  <c r="F772" i="19" s="1"/>
  <c r="AZ313" i="1"/>
  <c r="BJ313" i="1"/>
  <c r="K314" i="19"/>
  <c r="BF313" i="1"/>
  <c r="AA313" i="1"/>
  <c r="J314" i="19"/>
  <c r="J772" i="19" s="1"/>
  <c r="B314" i="19"/>
  <c r="B887" i="19" s="1"/>
  <c r="Z313" i="1"/>
  <c r="BD313" i="1"/>
  <c r="H314" i="19"/>
  <c r="H772" i="19" s="1"/>
  <c r="B312" i="1"/>
  <c r="B313" i="19" s="1"/>
  <c r="B886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771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771" i="19" s="1"/>
  <c r="BH312" i="1"/>
  <c r="E314" i="23"/>
  <c r="AW313" i="1"/>
  <c r="AG313" i="1"/>
  <c r="AU313" i="1"/>
  <c r="H313" i="19"/>
  <c r="H771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771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770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771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770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770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770" i="19" s="1"/>
  <c r="BE311" i="1"/>
  <c r="AC311" i="1"/>
  <c r="BH311" i="1"/>
  <c r="B312" i="19"/>
  <c r="B885" i="19" s="1"/>
  <c r="D312" i="19"/>
  <c r="BD311" i="1"/>
  <c r="BI311" i="1"/>
  <c r="AZ311" i="1"/>
  <c r="Q311" i="1"/>
  <c r="R311" i="1" s="1"/>
  <c r="B310" i="1"/>
  <c r="B311" i="19" s="1"/>
  <c r="B884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769" i="19" s="1"/>
  <c r="N310" i="1"/>
  <c r="O310" i="1"/>
  <c r="F313" i="22" l="1"/>
  <c r="N356" i="28"/>
  <c r="D355" i="28"/>
  <c r="N355" i="28" s="1"/>
  <c r="H355" i="28"/>
  <c r="H770" i="19"/>
  <c r="G354" i="28"/>
  <c r="G361" i="28" s="1"/>
  <c r="G769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768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B881" i="19" s="1"/>
  <c r="C307" i="1"/>
  <c r="C308" i="19" s="1"/>
  <c r="E307" i="1"/>
  <c r="D308" i="19" s="1"/>
  <c r="G307" i="1"/>
  <c r="E308" i="19" s="1"/>
  <c r="E766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767" i="19" s="1"/>
  <c r="J308" i="1"/>
  <c r="H309" i="19" s="1"/>
  <c r="H767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769" i="19"/>
  <c r="M311" i="19"/>
  <c r="E769" i="19"/>
  <c r="H354" i="28"/>
  <c r="H361" i="28" s="1"/>
  <c r="H769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768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768" i="19" s="1"/>
  <c r="B310" i="19"/>
  <c r="B883" i="19" s="1"/>
  <c r="AC307" i="1"/>
  <c r="BH307" i="1"/>
  <c r="AS309" i="1"/>
  <c r="C310" i="21"/>
  <c r="R307" i="1"/>
  <c r="AE309" i="1"/>
  <c r="AB307" i="1"/>
  <c r="BE309" i="1"/>
  <c r="H310" i="19"/>
  <c r="H768" i="19" s="1"/>
  <c r="L308" i="19"/>
  <c r="G310" i="19"/>
  <c r="G768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882" i="19" s="1"/>
  <c r="B308" i="23"/>
  <c r="C308" i="23"/>
  <c r="AI308" i="1"/>
  <c r="H308" i="19"/>
  <c r="J309" i="19"/>
  <c r="J767" i="19" s="1"/>
  <c r="AB308" i="1"/>
  <c r="AT308" i="1"/>
  <c r="F309" i="19"/>
  <c r="F767" i="19" s="1"/>
  <c r="Q308" i="1"/>
  <c r="R308" i="1" s="1"/>
  <c r="BI308" i="1"/>
  <c r="E309" i="19"/>
  <c r="AQ308" i="1"/>
  <c r="F308" i="19"/>
  <c r="F766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B880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766" i="19"/>
  <c r="H308" i="23"/>
  <c r="N309" i="19"/>
  <c r="E767" i="19"/>
  <c r="I308" i="23"/>
  <c r="H310" i="23"/>
  <c r="B310" i="23"/>
  <c r="I310" i="23"/>
  <c r="G309" i="21"/>
  <c r="G766" i="19"/>
  <c r="E349" i="28"/>
  <c r="E765" i="19"/>
  <c r="O308" i="19"/>
  <c r="J766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765" i="19" s="1"/>
  <c r="AZ306" i="1"/>
  <c r="BD306" i="1"/>
  <c r="BI306" i="1"/>
  <c r="Q306" i="1"/>
  <c r="R306" i="1" s="1"/>
  <c r="H307" i="19"/>
  <c r="G307" i="19"/>
  <c r="G765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765" i="19"/>
  <c r="E348" i="28"/>
  <c r="E764" i="19"/>
  <c r="H308" i="21"/>
  <c r="H765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764" i="19" s="1"/>
  <c r="AV306" i="1"/>
  <c r="AK306" i="1"/>
  <c r="BI305" i="1"/>
  <c r="C306" i="23"/>
  <c r="AJ306" i="1"/>
  <c r="M307" i="19"/>
  <c r="AU306" i="1"/>
  <c r="BD305" i="1"/>
  <c r="F306" i="19"/>
  <c r="F764" i="19" s="1"/>
  <c r="BG305" i="1"/>
  <c r="AC305" i="1"/>
  <c r="BH305" i="1"/>
  <c r="G306" i="19"/>
  <c r="G764" i="19" s="1"/>
  <c r="R305" i="1"/>
  <c r="B306" i="19"/>
  <c r="B879" i="19" s="1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B878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764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763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763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763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763" i="19"/>
  <c r="D305" i="23"/>
  <c r="AX304" i="1"/>
  <c r="C305" i="22"/>
  <c r="E304" i="19"/>
  <c r="E762" i="19" s="1"/>
  <c r="AS304" i="1"/>
  <c r="AE304" i="1"/>
  <c r="AQ304" i="1"/>
  <c r="E763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762" i="19" s="1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761" i="19" s="1"/>
  <c r="J302" i="1"/>
  <c r="AI303" i="1" s="1"/>
  <c r="M302" i="1"/>
  <c r="N302" i="1"/>
  <c r="Z302" i="1" s="1"/>
  <c r="O302" i="1"/>
  <c r="AC302" i="1" s="1"/>
  <c r="B346" i="28" l="1"/>
  <c r="B353" i="28" s="1"/>
  <c r="B877" i="19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762" i="19"/>
  <c r="I305" i="21"/>
  <c r="I305" i="22"/>
  <c r="E305" i="21"/>
  <c r="N304" i="19"/>
  <c r="H762" i="19"/>
  <c r="H305" i="21"/>
  <c r="H305" i="22"/>
  <c r="K305" i="22"/>
  <c r="K305" i="21"/>
  <c r="G762" i="19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761" i="19" s="1"/>
  <c r="F303" i="19"/>
  <c r="F761" i="19" s="1"/>
  <c r="E303" i="19"/>
  <c r="E761" i="19" s="1"/>
  <c r="AB302" i="1"/>
  <c r="BC302" i="1"/>
  <c r="BH302" i="1"/>
  <c r="AZ302" i="1"/>
  <c r="M346" i="28" l="1"/>
  <c r="B304" i="22"/>
  <c r="B876" i="19"/>
  <c r="B304" i="21"/>
  <c r="M353" i="28"/>
  <c r="N353" i="28"/>
  <c r="N303" i="19"/>
  <c r="H304" i="21"/>
  <c r="H761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B874" i="19" s="1"/>
  <c r="C300" i="1"/>
  <c r="C301" i="19" s="1"/>
  <c r="E300" i="1"/>
  <c r="G300" i="1"/>
  <c r="E301" i="19" s="1"/>
  <c r="E759" i="19" s="1"/>
  <c r="H300" i="1"/>
  <c r="AB300" i="1" s="1"/>
  <c r="I300" i="1"/>
  <c r="G301" i="19" s="1"/>
  <c r="G759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760" i="19" s="1"/>
  <c r="BI301" i="1"/>
  <c r="G303" i="22"/>
  <c r="G303" i="21"/>
  <c r="G343" i="28"/>
  <c r="AV301" i="1"/>
  <c r="H302" i="19"/>
  <c r="H760" i="19" s="1"/>
  <c r="AI301" i="1"/>
  <c r="AU301" i="1"/>
  <c r="Q301" i="1"/>
  <c r="R301" i="1" s="1"/>
  <c r="AH302" i="1"/>
  <c r="AT302" i="1"/>
  <c r="B302" i="19"/>
  <c r="G302" i="22"/>
  <c r="G302" i="21"/>
  <c r="G760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759" i="19" s="1"/>
  <c r="BF300" i="1"/>
  <c r="K301" i="19"/>
  <c r="BG300" i="1"/>
  <c r="BE300" i="1"/>
  <c r="J301" i="19"/>
  <c r="J759" i="19" s="1"/>
  <c r="D301" i="19"/>
  <c r="L301" i="19"/>
  <c r="BD300" i="1"/>
  <c r="H301" i="19"/>
  <c r="H759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B875" i="19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758" i="19"/>
  <c r="D342" i="28"/>
  <c r="BB299" i="1"/>
  <c r="J302" i="21"/>
  <c r="I302" i="22"/>
  <c r="F342" i="28"/>
  <c r="F302" i="22"/>
  <c r="F302" i="21"/>
  <c r="F760" i="19"/>
  <c r="D302" i="23"/>
  <c r="E302" i="21"/>
  <c r="E760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B873" i="19" s="1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758" i="19" s="1"/>
  <c r="BE299" i="1"/>
  <c r="E300" i="19"/>
  <c r="E758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757" i="19" s="1"/>
  <c r="N298" i="1"/>
  <c r="O298" i="1"/>
  <c r="BA300" i="1" l="1"/>
  <c r="M342" i="28"/>
  <c r="M343" i="28"/>
  <c r="N343" i="28"/>
  <c r="K301" i="22"/>
  <c r="N342" i="28"/>
  <c r="K301" i="21"/>
  <c r="I301" i="21"/>
  <c r="J758" i="19"/>
  <c r="L341" i="28"/>
  <c r="B300" i="23"/>
  <c r="G340" i="28"/>
  <c r="G757" i="19"/>
  <c r="H301" i="21"/>
  <c r="H758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B872" i="19" s="1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757" i="19" s="1"/>
  <c r="BI298" i="1"/>
  <c r="Q298" i="1"/>
  <c r="R298" i="1" s="1"/>
  <c r="BB298" i="1"/>
  <c r="AZ298" i="1"/>
  <c r="F299" i="19"/>
  <c r="F757" i="19" s="1"/>
  <c r="E299" i="19"/>
  <c r="D299" i="19"/>
  <c r="BH298" i="1"/>
  <c r="BG298" i="1"/>
  <c r="BF298" i="1"/>
  <c r="BE298" i="1"/>
  <c r="BD298" i="1"/>
  <c r="BC298" i="1"/>
  <c r="BJ298" i="1"/>
  <c r="E340" i="28" l="1"/>
  <c r="E757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756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871" i="19" s="1"/>
  <c r="BG297" i="1"/>
  <c r="AB297" i="1"/>
  <c r="J298" i="19"/>
  <c r="BF297" i="1"/>
  <c r="H298" i="19"/>
  <c r="BC297" i="1"/>
  <c r="AZ297" i="1"/>
  <c r="E339" i="28" l="1"/>
  <c r="F339" i="28"/>
  <c r="K339" i="28"/>
  <c r="H756" i="19"/>
  <c r="H339" i="28"/>
  <c r="L339" i="28"/>
  <c r="B339" i="28"/>
  <c r="D339" i="28"/>
  <c r="N339" i="28" s="1"/>
  <c r="J756" i="19"/>
  <c r="J339" i="28"/>
  <c r="F299" i="22"/>
  <c r="F756" i="19"/>
  <c r="M298" i="19"/>
  <c r="E756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B869" i="19" s="1"/>
  <c r="C295" i="1"/>
  <c r="C296" i="19" s="1"/>
  <c r="E295" i="1"/>
  <c r="G295" i="1"/>
  <c r="H295" i="1"/>
  <c r="AB295" i="1" s="1"/>
  <c r="I295" i="1"/>
  <c r="G296" i="19" s="1"/>
  <c r="G754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B870" i="19" s="1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755" i="19"/>
  <c r="G336" i="28"/>
  <c r="C336" i="28"/>
  <c r="C297" i="22"/>
  <c r="C297" i="21"/>
  <c r="H296" i="19"/>
  <c r="H754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754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754" i="19" s="1"/>
  <c r="BE295" i="1"/>
  <c r="E296" i="19"/>
  <c r="E754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755" i="19"/>
  <c r="J338" i="28"/>
  <c r="J345" i="28" s="1"/>
  <c r="H755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755" i="19"/>
  <c r="F336" i="28"/>
  <c r="D297" i="23"/>
  <c r="K297" i="21"/>
  <c r="BI294" i="1"/>
  <c r="H297" i="23"/>
  <c r="K297" i="22"/>
  <c r="E297" i="23"/>
  <c r="I297" i="23"/>
  <c r="N297" i="19"/>
  <c r="E297" i="21"/>
  <c r="E755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B868" i="19" s="1"/>
  <c r="AE295" i="1"/>
  <c r="AN295" i="1" s="1"/>
  <c r="BD294" i="1"/>
  <c r="BB294" i="1"/>
  <c r="J295" i="19"/>
  <c r="J753" i="19" s="1"/>
  <c r="H295" i="19"/>
  <c r="H753" i="19" s="1"/>
  <c r="AI295" i="1"/>
  <c r="BE294" i="1"/>
  <c r="AB294" i="1"/>
  <c r="AZ294" i="1"/>
  <c r="AA294" i="1"/>
  <c r="BJ294" i="1"/>
  <c r="G295" i="19"/>
  <c r="G753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753" i="19"/>
  <c r="M295" i="19"/>
  <c r="F296" i="21"/>
  <c r="F753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752" i="19"/>
  <c r="D294" i="19"/>
  <c r="B294" i="19"/>
  <c r="B867" i="19" s="1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752" i="19"/>
  <c r="G294" i="23"/>
  <c r="C294" i="22"/>
  <c r="Z292" i="1"/>
  <c r="AW293" i="1"/>
  <c r="AE293" i="1"/>
  <c r="AN293" i="1" s="1"/>
  <c r="O294" i="19"/>
  <c r="J293" i="19"/>
  <c r="J751" i="19" s="1"/>
  <c r="E752" i="19"/>
  <c r="F752" i="19"/>
  <c r="D294" i="23"/>
  <c r="C294" i="21"/>
  <c r="N294" i="19"/>
  <c r="F293" i="19"/>
  <c r="F751" i="19" s="1"/>
  <c r="H752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751" i="19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866" i="19"/>
  <c r="BA293" i="1"/>
  <c r="H751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750" i="19"/>
  <c r="G293" i="21"/>
  <c r="AH292" i="1"/>
  <c r="AL292" i="1"/>
  <c r="E751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B864" i="19" s="1"/>
  <c r="C290" i="1"/>
  <c r="C291" i="19" s="1"/>
  <c r="C292" i="21" s="1"/>
  <c r="E290" i="1"/>
  <c r="G290" i="1"/>
  <c r="AG291" i="1" s="1"/>
  <c r="H290" i="1"/>
  <c r="F291" i="19" s="1"/>
  <c r="F749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B865" i="19"/>
  <c r="N332" i="28"/>
  <c r="J293" i="22"/>
  <c r="B332" i="28"/>
  <c r="M332" i="28" s="1"/>
  <c r="M333" i="28"/>
  <c r="E293" i="21"/>
  <c r="E293" i="22"/>
  <c r="B292" i="23"/>
  <c r="G331" i="28"/>
  <c r="G749" i="19"/>
  <c r="N292" i="19"/>
  <c r="E750" i="19"/>
  <c r="B293" i="21"/>
  <c r="H750" i="19"/>
  <c r="H332" i="28"/>
  <c r="H293" i="22"/>
  <c r="H293" i="21"/>
  <c r="L332" i="28"/>
  <c r="K293" i="22"/>
  <c r="J750" i="19"/>
  <c r="J332" i="28"/>
  <c r="I293" i="21"/>
  <c r="I293" i="22"/>
  <c r="F750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749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749" i="19"/>
  <c r="J292" i="21"/>
  <c r="E292" i="21"/>
  <c r="E749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B863" i="19" s="1"/>
  <c r="AK290" i="1"/>
  <c r="E291" i="22"/>
  <c r="E291" i="21"/>
  <c r="E330" i="28"/>
  <c r="M291" i="19"/>
  <c r="E748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748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748" i="19"/>
  <c r="D290" i="23"/>
  <c r="L289" i="19"/>
  <c r="I289" i="23" s="1"/>
  <c r="AL289" i="1"/>
  <c r="AX289" i="1"/>
  <c r="N290" i="19"/>
  <c r="H748" i="19"/>
  <c r="F290" i="23"/>
  <c r="B289" i="19"/>
  <c r="AQ289" i="1"/>
  <c r="AE289" i="1"/>
  <c r="E289" i="19"/>
  <c r="E747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748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747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B862" i="19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747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747" i="19"/>
  <c r="F289" i="23"/>
  <c r="C289" i="21"/>
  <c r="J288" i="19"/>
  <c r="J327" i="28" s="1"/>
  <c r="AV288" i="1"/>
  <c r="H288" i="19"/>
  <c r="H746" i="19" s="1"/>
  <c r="J747" i="19"/>
  <c r="G289" i="23"/>
  <c r="C289" i="22"/>
  <c r="G289" i="22"/>
  <c r="AL288" i="1"/>
  <c r="O289" i="19"/>
  <c r="G327" i="28"/>
  <c r="B288" i="19"/>
  <c r="B861" i="19" s="1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746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746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746" i="19"/>
  <c r="AG287" i="1"/>
  <c r="D288" i="23"/>
  <c r="F746" i="19"/>
  <c r="AH287" i="1"/>
  <c r="AS287" i="1"/>
  <c r="G288" i="22"/>
  <c r="B287" i="19"/>
  <c r="B860" i="19" s="1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745" i="19" s="1"/>
  <c r="E745" i="19"/>
  <c r="D287" i="19"/>
  <c r="R286" i="1"/>
  <c r="BB286" i="1"/>
  <c r="AC286" i="1"/>
  <c r="BG286" i="1"/>
  <c r="J287" i="19"/>
  <c r="BE286" i="1"/>
  <c r="G745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B859" i="19" s="1"/>
  <c r="AE286" i="1"/>
  <c r="AQ286" i="1"/>
  <c r="H286" i="19"/>
  <c r="H744" i="19" s="1"/>
  <c r="AU286" i="1"/>
  <c r="E287" i="23"/>
  <c r="F287" i="23"/>
  <c r="G744" i="19"/>
  <c r="G287" i="21"/>
  <c r="AI286" i="1"/>
  <c r="F745" i="19"/>
  <c r="D287" i="23"/>
  <c r="BJ285" i="1"/>
  <c r="AV286" i="1"/>
  <c r="BF285" i="1"/>
  <c r="AK286" i="1"/>
  <c r="AW286" i="1"/>
  <c r="E286" i="19"/>
  <c r="E744" i="19" s="1"/>
  <c r="AG286" i="1"/>
  <c r="AS286" i="1"/>
  <c r="AC285" i="1"/>
  <c r="Q285" i="1"/>
  <c r="R285" i="1" s="1"/>
  <c r="AH286" i="1"/>
  <c r="AT286" i="1"/>
  <c r="G287" i="23"/>
  <c r="J745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B858" i="19" s="1"/>
  <c r="AQ285" i="1"/>
  <c r="AE285" i="1"/>
  <c r="O286" i="19"/>
  <c r="I286" i="22"/>
  <c r="I286" i="21"/>
  <c r="J744" i="19"/>
  <c r="J324" i="28"/>
  <c r="G286" i="23"/>
  <c r="BJ284" i="1"/>
  <c r="BI284" i="1"/>
  <c r="AU285" i="1"/>
  <c r="AZ284" i="1"/>
  <c r="C286" i="22"/>
  <c r="C286" i="21"/>
  <c r="F744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743" i="19"/>
  <c r="J743" i="19"/>
  <c r="G743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743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743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742" i="19" s="1"/>
  <c r="H285" i="23"/>
  <c r="C285" i="21"/>
  <c r="F284" i="19"/>
  <c r="F742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B857" i="19" s="1"/>
  <c r="H284" i="19"/>
  <c r="H285" i="22" s="1"/>
  <c r="Z283" i="1"/>
  <c r="G284" i="19"/>
  <c r="R283" i="1"/>
  <c r="E284" i="19"/>
  <c r="C284" i="23"/>
  <c r="AA283" i="1"/>
  <c r="B282" i="1"/>
  <c r="B283" i="19" s="1"/>
  <c r="B856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742" i="19"/>
  <c r="F284" i="23"/>
  <c r="BG282" i="1"/>
  <c r="AR283" i="1"/>
  <c r="AF283" i="1"/>
  <c r="AC282" i="1"/>
  <c r="AX283" i="1"/>
  <c r="AL283" i="1"/>
  <c r="M284" i="19"/>
  <c r="E284" i="23"/>
  <c r="G742" i="19"/>
  <c r="B284" i="21"/>
  <c r="B284" i="22"/>
  <c r="Q282" i="1"/>
  <c r="R282" i="1" s="1"/>
  <c r="AH283" i="1"/>
  <c r="AT283" i="1"/>
  <c r="Z282" i="1"/>
  <c r="AW283" i="1"/>
  <c r="E284" i="21"/>
  <c r="E284" i="22"/>
  <c r="E742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741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740" i="19" s="1"/>
  <c r="H281" i="1"/>
  <c r="AH282" i="1" s="1"/>
  <c r="I281" i="1"/>
  <c r="G282" i="19" s="1"/>
  <c r="G740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B855" i="19" s="1"/>
  <c r="AE282" i="1"/>
  <c r="AL282" i="1"/>
  <c r="E283" i="22"/>
  <c r="C283" i="22"/>
  <c r="D282" i="19"/>
  <c r="E282" i="23" s="1"/>
  <c r="AJ282" i="1"/>
  <c r="AT282" i="1"/>
  <c r="J741" i="19"/>
  <c r="O283" i="19"/>
  <c r="G283" i="23"/>
  <c r="E320" i="28"/>
  <c r="G283" i="22"/>
  <c r="G741" i="19"/>
  <c r="G283" i="21"/>
  <c r="G320" i="28"/>
  <c r="E283" i="23"/>
  <c r="M283" i="19"/>
  <c r="E283" i="21"/>
  <c r="F741" i="19"/>
  <c r="D283" i="23"/>
  <c r="AU282" i="1"/>
  <c r="N283" i="19"/>
  <c r="F283" i="23"/>
  <c r="H741" i="19"/>
  <c r="AS282" i="1"/>
  <c r="AG282" i="1"/>
  <c r="AQ282" i="1"/>
  <c r="AV282" i="1"/>
  <c r="M282" i="19"/>
  <c r="BJ281" i="1"/>
  <c r="K282" i="19"/>
  <c r="BI281" i="1"/>
  <c r="J282" i="19"/>
  <c r="J740" i="19" s="1"/>
  <c r="H282" i="19"/>
  <c r="H740" i="19" s="1"/>
  <c r="F282" i="19"/>
  <c r="F740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B854" i="19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739" i="19"/>
  <c r="E281" i="23"/>
  <c r="E739" i="19"/>
  <c r="F739" i="19"/>
  <c r="D281" i="23"/>
  <c r="O281" i="19"/>
  <c r="G281" i="23"/>
  <c r="J739" i="19"/>
  <c r="N281" i="19"/>
  <c r="H739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738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738" i="19"/>
  <c r="BJ279" i="1"/>
  <c r="L280" i="19"/>
  <c r="E738" i="19"/>
  <c r="K280" i="19"/>
  <c r="B280" i="19"/>
  <c r="B853" i="19" s="1"/>
  <c r="BE279" i="1"/>
  <c r="J280" i="19"/>
  <c r="AB279" i="1"/>
  <c r="BC279" i="1"/>
  <c r="AZ279" i="1"/>
  <c r="B278" i="1"/>
  <c r="B279" i="19" s="1"/>
  <c r="B852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738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737" i="19" s="1"/>
  <c r="BG278" i="1"/>
  <c r="AF279" i="1"/>
  <c r="G280" i="21"/>
  <c r="AL279" i="1"/>
  <c r="AH279" i="1"/>
  <c r="O280" i="19"/>
  <c r="G280" i="23"/>
  <c r="J738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737" i="19" s="1"/>
  <c r="AU279" i="1"/>
  <c r="AI279" i="1"/>
  <c r="F280" i="23"/>
  <c r="G737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B851" i="19"/>
  <c r="D279" i="23"/>
  <c r="F737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737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736" i="19"/>
  <c r="K278" i="19"/>
  <c r="J279" i="21" s="1"/>
  <c r="Q277" i="1"/>
  <c r="R277" i="1" s="1"/>
  <c r="BG277" i="1"/>
  <c r="F278" i="19"/>
  <c r="H736" i="19"/>
  <c r="BE277" i="1"/>
  <c r="BF277" i="1"/>
  <c r="BD277" i="1"/>
  <c r="AB277" i="1"/>
  <c r="BB277" i="1"/>
  <c r="B276" i="1"/>
  <c r="B277" i="19" s="1"/>
  <c r="B850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736" i="19"/>
  <c r="G278" i="23"/>
  <c r="K279" i="21"/>
  <c r="I278" i="23"/>
  <c r="BB276" i="1"/>
  <c r="F316" i="28"/>
  <c r="F279" i="21"/>
  <c r="F279" i="22"/>
  <c r="G278" i="22"/>
  <c r="G315" i="28"/>
  <c r="G735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736" i="19"/>
  <c r="BI276" i="1"/>
  <c r="I278" i="22"/>
  <c r="BG276" i="1"/>
  <c r="AX277" i="1"/>
  <c r="E277" i="19"/>
  <c r="M277" i="19" s="1"/>
  <c r="AL277" i="1"/>
  <c r="M278" i="19"/>
  <c r="E736" i="19"/>
  <c r="J735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735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735" i="19"/>
  <c r="E277" i="21"/>
  <c r="E277" i="22"/>
  <c r="E314" i="28"/>
  <c r="AH276" i="1"/>
  <c r="BI275" i="1"/>
  <c r="B276" i="19"/>
  <c r="B849" i="19" s="1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735" i="19"/>
  <c r="D277" i="23"/>
  <c r="E734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B848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734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734" i="19"/>
  <c r="D276" i="23"/>
  <c r="B276" i="22"/>
  <c r="G276" i="23"/>
  <c r="J734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734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733" i="19"/>
  <c r="E276" i="22"/>
  <c r="E312" i="28"/>
  <c r="D276" i="22"/>
  <c r="D276" i="21"/>
  <c r="D312" i="28"/>
  <c r="F312" i="28"/>
  <c r="AT274" i="1"/>
  <c r="H312" i="28"/>
  <c r="H276" i="22"/>
  <c r="H276" i="21"/>
  <c r="H733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733" i="19"/>
  <c r="E275" i="23"/>
  <c r="BH273" i="1"/>
  <c r="E274" i="19"/>
  <c r="E732" i="19" s="1"/>
  <c r="AS274" i="1"/>
  <c r="AH274" i="1"/>
  <c r="AQ274" i="1"/>
  <c r="AC273" i="1"/>
  <c r="AL274" i="1"/>
  <c r="AX274" i="1"/>
  <c r="F733" i="19"/>
  <c r="D275" i="23"/>
  <c r="O275" i="19"/>
  <c r="G275" i="23"/>
  <c r="J733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B847" i="19" s="1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B845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731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732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732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732" i="19"/>
  <c r="AR273" i="1"/>
  <c r="AF273" i="1"/>
  <c r="AO273" i="1" s="1"/>
  <c r="AZ272" i="1"/>
  <c r="AW273" i="1"/>
  <c r="AA272" i="1"/>
  <c r="AV273" i="1"/>
  <c r="AX273" i="1"/>
  <c r="BD272" i="1"/>
  <c r="AB271" i="1"/>
  <c r="D274" i="23"/>
  <c r="F732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730" i="19"/>
  <c r="D273" i="21"/>
  <c r="B273" i="19"/>
  <c r="B846" i="19" s="1"/>
  <c r="L273" i="19"/>
  <c r="BG272" i="1"/>
  <c r="D273" i="22"/>
  <c r="BF272" i="1"/>
  <c r="AJ272" i="1"/>
  <c r="AI272" i="1"/>
  <c r="J273" i="19"/>
  <c r="M272" i="19"/>
  <c r="BE272" i="1"/>
  <c r="BH272" i="1"/>
  <c r="H273" i="19"/>
  <c r="G730" i="19"/>
  <c r="E272" i="23"/>
  <c r="AK272" i="1"/>
  <c r="K272" i="19"/>
  <c r="G273" i="21"/>
  <c r="R271" i="1"/>
  <c r="F273" i="19"/>
  <c r="J272" i="19"/>
  <c r="E730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730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731" i="19"/>
  <c r="B273" i="21"/>
  <c r="B273" i="22"/>
  <c r="O272" i="19"/>
  <c r="G272" i="23"/>
  <c r="J730" i="19"/>
  <c r="D273" i="23"/>
  <c r="F273" i="22"/>
  <c r="F273" i="21"/>
  <c r="F731" i="19"/>
  <c r="G273" i="23"/>
  <c r="I273" i="22"/>
  <c r="O273" i="19"/>
  <c r="I273" i="21"/>
  <c r="J731" i="19"/>
  <c r="N273" i="19"/>
  <c r="H273" i="22"/>
  <c r="H731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844" i="19" s="1"/>
  <c r="BJ270" i="1"/>
  <c r="Q270" i="1"/>
  <c r="R270" i="1" s="1"/>
  <c r="AB270" i="1"/>
  <c r="G729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729" i="19"/>
  <c r="O271" i="19"/>
  <c r="G271" i="23"/>
  <c r="I271" i="22"/>
  <c r="I271" i="21"/>
  <c r="J729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H729" i="19"/>
  <c r="Z269" i="1"/>
  <c r="AK270" i="1"/>
  <c r="E729" i="19"/>
  <c r="H271" i="23"/>
  <c r="M271" i="19"/>
  <c r="AO270" i="1"/>
  <c r="BA270" i="1"/>
  <c r="Q269" i="1"/>
  <c r="R269" i="1" s="1"/>
  <c r="BJ269" i="1"/>
  <c r="E270" i="19"/>
  <c r="BI269" i="1"/>
  <c r="L270" i="19"/>
  <c r="J728" i="19"/>
  <c r="G728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B843" i="19"/>
  <c r="H271" i="22"/>
  <c r="H728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728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728" i="19"/>
  <c r="AJ269" i="1"/>
  <c r="AO269" i="1"/>
  <c r="G727" i="19"/>
  <c r="BJ268" i="1"/>
  <c r="D269" i="19"/>
  <c r="BH268" i="1"/>
  <c r="E269" i="19"/>
  <c r="E306" i="28" s="1"/>
  <c r="AZ268" i="1"/>
  <c r="BI268" i="1"/>
  <c r="L269" i="19"/>
  <c r="K270" i="22" s="1"/>
  <c r="B269" i="19"/>
  <c r="F727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B842" i="19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H727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727" i="19"/>
  <c r="K268" i="19"/>
  <c r="K304" i="28" s="1"/>
  <c r="E727" i="19"/>
  <c r="G269" i="21"/>
  <c r="AX268" i="1"/>
  <c r="BF267" i="1"/>
  <c r="H268" i="19"/>
  <c r="H726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726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E725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B841" i="19"/>
  <c r="D269" i="21"/>
  <c r="C268" i="23"/>
  <c r="D313" i="28"/>
  <c r="N306" i="28"/>
  <c r="M306" i="28"/>
  <c r="AE267" i="1"/>
  <c r="I269" i="22"/>
  <c r="N268" i="19"/>
  <c r="J726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725" i="19"/>
  <c r="G303" i="28"/>
  <c r="G268" i="22"/>
  <c r="G268" i="21"/>
  <c r="AU267" i="1"/>
  <c r="AI267" i="1"/>
  <c r="I268" i="23"/>
  <c r="AH267" i="1"/>
  <c r="B268" i="23"/>
  <c r="BB266" i="1"/>
  <c r="AR267" i="1"/>
  <c r="H268" i="23"/>
  <c r="E726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726" i="19"/>
  <c r="D268" i="23"/>
  <c r="AF267" i="1"/>
  <c r="AO267" i="1" s="1"/>
  <c r="F267" i="19"/>
  <c r="F725" i="19" s="1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B840" i="19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725" i="19"/>
  <c r="H268" i="21"/>
  <c r="H303" i="28"/>
  <c r="H268" i="22"/>
  <c r="AJ266" i="1"/>
  <c r="J725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724" i="19"/>
  <c r="G724" i="19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B839" i="19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724" i="19"/>
  <c r="K267" i="21"/>
  <c r="F267" i="22"/>
  <c r="K267" i="22"/>
  <c r="G723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724" i="19"/>
  <c r="AH265" i="1"/>
  <c r="AT265" i="1"/>
  <c r="BI264" i="1"/>
  <c r="N266" i="19"/>
  <c r="H724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838" i="19" s="1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723" i="19"/>
  <c r="K301" i="28"/>
  <c r="E723" i="19"/>
  <c r="E300" i="28"/>
  <c r="B301" i="28"/>
  <c r="H266" i="21"/>
  <c r="N265" i="19"/>
  <c r="G265" i="23"/>
  <c r="J266" i="22"/>
  <c r="O265" i="19"/>
  <c r="J723" i="19"/>
  <c r="I266" i="21"/>
  <c r="I266" i="22"/>
  <c r="K266" i="21"/>
  <c r="F723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722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837" i="19" s="1"/>
  <c r="BF263" i="1"/>
  <c r="BE263" i="1"/>
  <c r="BG263" i="1"/>
  <c r="BB263" i="1"/>
  <c r="BD263" i="1"/>
  <c r="BC263" i="1"/>
  <c r="M301" i="28" l="1"/>
  <c r="AN264" i="1"/>
  <c r="D300" i="28"/>
  <c r="N300" i="28" s="1"/>
  <c r="C264" i="23"/>
  <c r="J722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722" i="19"/>
  <c r="B264" i="23"/>
  <c r="E264" i="23"/>
  <c r="M264" i="19"/>
  <c r="G722" i="19"/>
  <c r="D264" i="23"/>
  <c r="F722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721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B836" i="19" s="1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721" i="19"/>
  <c r="J299" i="28"/>
  <c r="B299" i="28"/>
  <c r="K299" i="28"/>
  <c r="L299" i="28"/>
  <c r="N263" i="19"/>
  <c r="H299" i="28"/>
  <c r="D263" i="23"/>
  <c r="F299" i="28"/>
  <c r="O263" i="19"/>
  <c r="F721" i="19"/>
  <c r="F263" i="23"/>
  <c r="H721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721" i="19"/>
  <c r="G263" i="22"/>
  <c r="E263" i="23"/>
  <c r="M263" i="19"/>
  <c r="I263" i="23"/>
  <c r="G720" i="19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B834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B835" i="19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720" i="19"/>
  <c r="F263" i="22"/>
  <c r="F263" i="21"/>
  <c r="F720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720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720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719" i="19"/>
  <c r="G719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719" i="19"/>
  <c r="B261" i="23"/>
  <c r="BJ259" i="1"/>
  <c r="AV260" i="1"/>
  <c r="J719" i="19"/>
  <c r="G261" i="23"/>
  <c r="H719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718" i="19"/>
  <c r="BG259" i="1"/>
  <c r="R259" i="1"/>
  <c r="J260" i="19"/>
  <c r="J295" i="28" s="1"/>
  <c r="BF259" i="1"/>
  <c r="H260" i="19"/>
  <c r="H261" i="22" s="1"/>
  <c r="BC259" i="1"/>
  <c r="G718" i="19"/>
  <c r="BB259" i="1"/>
  <c r="B260" i="19"/>
  <c r="B833" i="19" s="1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718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717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718" i="19"/>
  <c r="BJ258" i="1"/>
  <c r="G717" i="19"/>
  <c r="AK259" i="1"/>
  <c r="G260" i="21"/>
  <c r="F260" i="23"/>
  <c r="N260" i="19"/>
  <c r="H718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832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717" i="19"/>
  <c r="E260" i="22"/>
  <c r="E294" i="28"/>
  <c r="E260" i="21"/>
  <c r="M259" i="19"/>
  <c r="F293" i="28"/>
  <c r="F717" i="19"/>
  <c r="F294" i="28"/>
  <c r="F260" i="21"/>
  <c r="F260" i="22"/>
  <c r="J260" i="22"/>
  <c r="K260" i="21"/>
  <c r="G259" i="22"/>
  <c r="G293" i="28"/>
  <c r="AE258" i="1"/>
  <c r="AF258" i="1"/>
  <c r="K294" i="28"/>
  <c r="K260" i="22"/>
  <c r="H717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716" i="19"/>
  <c r="BJ257" i="1"/>
  <c r="BH257" i="1"/>
  <c r="BI257" i="1"/>
  <c r="L258" i="19"/>
  <c r="K258" i="19"/>
  <c r="H258" i="19"/>
  <c r="D258" i="19"/>
  <c r="B258" i="19"/>
  <c r="B831" i="19" s="1"/>
  <c r="F716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715" i="19" s="1"/>
  <c r="H293" i="28"/>
  <c r="B259" i="21"/>
  <c r="K293" i="28"/>
  <c r="H715" i="19"/>
  <c r="G258" i="21"/>
  <c r="E258" i="23"/>
  <c r="B293" i="28"/>
  <c r="B258" i="23"/>
  <c r="F258" i="23"/>
  <c r="D259" i="22"/>
  <c r="H259" i="21"/>
  <c r="K259" i="21"/>
  <c r="AU257" i="1"/>
  <c r="H259" i="22"/>
  <c r="E716" i="19"/>
  <c r="E259" i="22"/>
  <c r="E259" i="21"/>
  <c r="D259" i="21"/>
  <c r="N258" i="19"/>
  <c r="H258" i="23"/>
  <c r="BB256" i="1"/>
  <c r="G258" i="23"/>
  <c r="J259" i="21"/>
  <c r="H716" i="19"/>
  <c r="J716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715" i="19"/>
  <c r="BH256" i="1"/>
  <c r="BJ256" i="1"/>
  <c r="BG256" i="1"/>
  <c r="BE256" i="1"/>
  <c r="J257" i="19"/>
  <c r="BC256" i="1"/>
  <c r="AA256" i="1"/>
  <c r="AZ256" i="1"/>
  <c r="B255" i="1"/>
  <c r="B256" i="19" s="1"/>
  <c r="B829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830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715" i="19"/>
  <c r="E715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714" i="19"/>
  <c r="BD255" i="1"/>
  <c r="L256" i="19"/>
  <c r="BI255" i="1"/>
  <c r="BH255" i="1"/>
  <c r="K256" i="19"/>
  <c r="K291" i="28" s="1"/>
  <c r="M292" i="28" l="1"/>
  <c r="J714" i="19"/>
  <c r="I257" i="22"/>
  <c r="G256" i="23"/>
  <c r="J291" i="28"/>
  <c r="K257" i="22"/>
  <c r="H714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714" i="19"/>
  <c r="D256" i="23"/>
  <c r="F714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713" i="19"/>
  <c r="G256" i="22"/>
  <c r="G256" i="21"/>
  <c r="BB254" i="1"/>
  <c r="AH255" i="1"/>
  <c r="AT255" i="1"/>
  <c r="AC254" i="1"/>
  <c r="AL255" i="1"/>
  <c r="AX255" i="1"/>
  <c r="B255" i="19"/>
  <c r="B828" i="19" s="1"/>
  <c r="AQ255" i="1"/>
  <c r="AE255" i="1"/>
  <c r="BI254" i="1"/>
  <c r="AF255" i="1"/>
  <c r="AO255" i="1" s="1"/>
  <c r="AR255" i="1"/>
  <c r="Z254" i="1"/>
  <c r="AW255" i="1"/>
  <c r="AK255" i="1"/>
  <c r="J713" i="19"/>
  <c r="I256" i="21"/>
  <c r="I256" i="22"/>
  <c r="AJ255" i="1"/>
  <c r="AV255" i="1"/>
  <c r="H255" i="19"/>
  <c r="BF254" i="1"/>
  <c r="BH254" i="1"/>
  <c r="E713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713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713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712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827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712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711" i="19"/>
  <c r="AC252" i="1"/>
  <c r="G711" i="19"/>
  <c r="B253" i="19"/>
  <c r="M254" i="19"/>
  <c r="E712" i="19"/>
  <c r="AH253" i="1"/>
  <c r="AT253" i="1"/>
  <c r="AF253" i="1"/>
  <c r="B254" i="23"/>
  <c r="F254" i="21"/>
  <c r="F712" i="19"/>
  <c r="F287" i="28"/>
  <c r="D254" i="23"/>
  <c r="F254" i="22"/>
  <c r="E254" i="23"/>
  <c r="I254" i="23"/>
  <c r="AE253" i="1"/>
  <c r="G287" i="28"/>
  <c r="AI253" i="1"/>
  <c r="AR253" i="1"/>
  <c r="F254" i="23"/>
  <c r="H712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826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711" i="19"/>
  <c r="D254" i="22"/>
  <c r="E254" i="22"/>
  <c r="AI252" i="1"/>
  <c r="E254" i="21"/>
  <c r="D254" i="21"/>
  <c r="E287" i="28"/>
  <c r="H711" i="19"/>
  <c r="H287" i="28"/>
  <c r="AA251" i="1"/>
  <c r="BJ251" i="1"/>
  <c r="J286" i="28"/>
  <c r="J711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710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710" i="19"/>
  <c r="J710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825" i="19"/>
  <c r="M287" i="28"/>
  <c r="H253" i="21"/>
  <c r="J251" i="19"/>
  <c r="J285" i="28" s="1"/>
  <c r="B252" i="23"/>
  <c r="F286" i="28"/>
  <c r="L286" i="28"/>
  <c r="H710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709" i="19"/>
  <c r="H252" i="22"/>
  <c r="H252" i="21"/>
  <c r="G709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710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824" i="19"/>
  <c r="M286" i="28"/>
  <c r="N286" i="28"/>
  <c r="I252" i="22"/>
  <c r="J709" i="19"/>
  <c r="D284" i="28"/>
  <c r="N284" i="28" s="1"/>
  <c r="K285" i="28"/>
  <c r="J284" i="28"/>
  <c r="D285" i="28"/>
  <c r="E709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709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708" i="19"/>
  <c r="O250" i="19"/>
  <c r="H250" i="19"/>
  <c r="G250" i="19"/>
  <c r="F250" i="19"/>
  <c r="F284" i="28" s="1"/>
  <c r="G250" i="23"/>
  <c r="L250" i="19"/>
  <c r="B250" i="19"/>
  <c r="J708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823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708" i="19"/>
  <c r="M250" i="19"/>
  <c r="G708" i="19"/>
  <c r="E250" i="23"/>
  <c r="H250" i="23"/>
  <c r="N250" i="19"/>
  <c r="H708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822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707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707" i="19"/>
  <c r="AS248" i="1"/>
  <c r="B250" i="21"/>
  <c r="B250" i="22"/>
  <c r="I250" i="22"/>
  <c r="I250" i="21"/>
  <c r="J250" i="21"/>
  <c r="J250" i="22"/>
  <c r="J249" i="21"/>
  <c r="H248" i="19"/>
  <c r="H706" i="19" s="1"/>
  <c r="K250" i="21"/>
  <c r="K250" i="22"/>
  <c r="F249" i="23"/>
  <c r="AI248" i="1"/>
  <c r="AW248" i="1"/>
  <c r="BE247" i="1"/>
  <c r="AK248" i="1"/>
  <c r="G249" i="22"/>
  <c r="AB247" i="1"/>
  <c r="O249" i="19"/>
  <c r="J707" i="19"/>
  <c r="G249" i="23"/>
  <c r="F707" i="19"/>
  <c r="D249" i="23"/>
  <c r="J249" i="22"/>
  <c r="B249" i="23"/>
  <c r="D248" i="19"/>
  <c r="C248" i="23" s="1"/>
  <c r="AR248" i="1"/>
  <c r="AU248" i="1"/>
  <c r="M249" i="19"/>
  <c r="E707" i="19"/>
  <c r="H249" i="23"/>
  <c r="Z247" i="1"/>
  <c r="AJ248" i="1"/>
  <c r="AX248" i="1"/>
  <c r="I249" i="23"/>
  <c r="AO248" i="1"/>
  <c r="F248" i="19"/>
  <c r="F249" i="22" s="1"/>
  <c r="G706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821" i="19"/>
  <c r="J289" i="28"/>
  <c r="M283" i="28"/>
  <c r="I249" i="22"/>
  <c r="BA248" i="1"/>
  <c r="H248" i="23"/>
  <c r="J706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706" i="19"/>
  <c r="D248" i="23"/>
  <c r="F706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818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819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705" i="19" s="1"/>
  <c r="AT247" i="1"/>
  <c r="AH247" i="1"/>
  <c r="E247" i="19"/>
  <c r="E705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705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703" i="19"/>
  <c r="M245" i="19"/>
  <c r="E703" i="19"/>
  <c r="B246" i="21"/>
  <c r="B246" i="22"/>
  <c r="F703" i="19"/>
  <c r="K246" i="21"/>
  <c r="K246" i="22"/>
  <c r="G246" i="22"/>
  <c r="G246" i="21"/>
  <c r="G704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820" i="19"/>
  <c r="J279" i="28"/>
  <c r="D279" i="28"/>
  <c r="N279" i="28" s="1"/>
  <c r="K247" i="21"/>
  <c r="K279" i="28"/>
  <c r="J246" i="21"/>
  <c r="F247" i="23"/>
  <c r="H705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705" i="19"/>
  <c r="AN246" i="1"/>
  <c r="H247" i="22"/>
  <c r="F247" i="22"/>
  <c r="J278" i="28"/>
  <c r="G702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703" i="19"/>
  <c r="BI243" i="1"/>
  <c r="N246" i="19"/>
  <c r="F246" i="23"/>
  <c r="H246" i="22"/>
  <c r="H246" i="21"/>
  <c r="H704" i="19"/>
  <c r="K244" i="19"/>
  <c r="AW244" i="1"/>
  <c r="AK244" i="1"/>
  <c r="J244" i="19"/>
  <c r="J277" i="28" s="1"/>
  <c r="AV244" i="1"/>
  <c r="AJ244" i="1"/>
  <c r="B245" i="23"/>
  <c r="F245" i="23"/>
  <c r="H703" i="19"/>
  <c r="AR244" i="1"/>
  <c r="D245" i="23"/>
  <c r="AB243" i="1"/>
  <c r="AH244" i="1"/>
  <c r="AT244" i="1"/>
  <c r="G245" i="21"/>
  <c r="D246" i="21"/>
  <c r="B246" i="23"/>
  <c r="D246" i="22"/>
  <c r="E246" i="22"/>
  <c r="E246" i="21"/>
  <c r="E704" i="19"/>
  <c r="AG244" i="1"/>
  <c r="AS244" i="1"/>
  <c r="AI244" i="1"/>
  <c r="O246" i="19"/>
  <c r="J704" i="19"/>
  <c r="G246" i="23"/>
  <c r="I246" i="22"/>
  <c r="I246" i="21"/>
  <c r="F246" i="22"/>
  <c r="F246" i="21"/>
  <c r="F704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817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702" i="19"/>
  <c r="J276" i="28"/>
  <c r="B277" i="28"/>
  <c r="BF242" i="1"/>
  <c r="E244" i="23"/>
  <c r="F277" i="28"/>
  <c r="H702" i="19"/>
  <c r="J701" i="19"/>
  <c r="E277" i="28"/>
  <c r="F244" i="23"/>
  <c r="H245" i="22"/>
  <c r="D244" i="23"/>
  <c r="O244" i="19"/>
  <c r="E702" i="19"/>
  <c r="E245" i="21"/>
  <c r="E245" i="22"/>
  <c r="D245" i="22"/>
  <c r="J245" i="22"/>
  <c r="J245" i="21"/>
  <c r="I245" i="21"/>
  <c r="B245" i="21"/>
  <c r="B245" i="22"/>
  <c r="G244" i="22"/>
  <c r="G701" i="19"/>
  <c r="I245" i="22"/>
  <c r="AX243" i="1"/>
  <c r="BA244" i="1"/>
  <c r="F702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816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815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700" i="19"/>
  <c r="F701" i="19"/>
  <c r="H701" i="19"/>
  <c r="BI241" i="1"/>
  <c r="B243" i="21"/>
  <c r="E243" i="23"/>
  <c r="B244" i="21"/>
  <c r="F242" i="19"/>
  <c r="F275" i="28" s="1"/>
  <c r="E244" i="22"/>
  <c r="E701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813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700" i="19"/>
  <c r="J275" i="28"/>
  <c r="L275" i="28"/>
  <c r="F700" i="19"/>
  <c r="AN242" i="1"/>
  <c r="B242" i="23"/>
  <c r="K275" i="28"/>
  <c r="F243" i="22"/>
  <c r="H243" i="21"/>
  <c r="H700" i="19"/>
  <c r="M242" i="19"/>
  <c r="E700" i="19"/>
  <c r="H242" i="23"/>
  <c r="D242" i="23"/>
  <c r="D243" i="21"/>
  <c r="E242" i="23"/>
  <c r="H241" i="19"/>
  <c r="H699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814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699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698" i="19" s="1"/>
  <c r="AX240" i="1"/>
  <c r="AL240" i="1"/>
  <c r="Z240" i="1"/>
  <c r="F241" i="19"/>
  <c r="F274" i="28" s="1"/>
  <c r="F281" i="28" s="1"/>
  <c r="AZ240" i="1"/>
  <c r="AW240" i="1"/>
  <c r="BI239" i="1"/>
  <c r="AS240" i="1"/>
  <c r="H698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698" i="19" s="1"/>
  <c r="G240" i="19"/>
  <c r="Z239" i="1"/>
  <c r="F240" i="19"/>
  <c r="F698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699" i="19"/>
  <c r="G242" i="22"/>
  <c r="G242" i="21"/>
  <c r="G272" i="28"/>
  <c r="B242" i="21"/>
  <c r="B242" i="22"/>
  <c r="D241" i="23"/>
  <c r="F242" i="22"/>
  <c r="F242" i="21"/>
  <c r="BA240" i="1"/>
  <c r="H241" i="23"/>
  <c r="F699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699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698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812" i="19" s="1"/>
  <c r="AE239" i="1"/>
  <c r="AN239" i="1" s="1"/>
  <c r="AQ239" i="1"/>
  <c r="H271" i="28"/>
  <c r="BJ238" i="1"/>
  <c r="AJ239" i="1"/>
  <c r="AV239" i="1"/>
  <c r="H697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697" i="19"/>
  <c r="J697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811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697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697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809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810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808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807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806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804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805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803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802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801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799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800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798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797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796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794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795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792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791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793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790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788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789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787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786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785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784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783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782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781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780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779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778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777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776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775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773" i="19" s="1"/>
  <c r="D200" i="19"/>
  <c r="E200" i="19"/>
  <c r="F200" i="19"/>
  <c r="G200" i="19"/>
  <c r="H200" i="19"/>
  <c r="J200" i="19"/>
  <c r="K200" i="19"/>
  <c r="L200" i="19"/>
  <c r="B201" i="19"/>
  <c r="B774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771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772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769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770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768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767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766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765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764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763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762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761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760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759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757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756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755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754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758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753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752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750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751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749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748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747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746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745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743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742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744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741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740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739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738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737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736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735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733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734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731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732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729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728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727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730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726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725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724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723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722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721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720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719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717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718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715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713" i="19" s="1"/>
  <c r="D140" i="19"/>
  <c r="E140" i="19"/>
  <c r="F140" i="19"/>
  <c r="H140" i="19"/>
  <c r="J140" i="19"/>
  <c r="K140" i="19"/>
  <c r="L140" i="19"/>
  <c r="B141" i="19"/>
  <c r="B714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716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712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710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711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709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708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707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706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705" i="19" s="1"/>
  <c r="D132" i="19"/>
  <c r="E132" i="19"/>
  <c r="F132" i="19"/>
  <c r="H132" i="19"/>
  <c r="J132" i="19"/>
  <c r="K132" i="19"/>
  <c r="L132" i="19"/>
  <c r="B131" i="19"/>
  <c r="B704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702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703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701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700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699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698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K1072" i="19" l="1"/>
  <c r="K1076" i="19"/>
  <c r="K1063" i="19"/>
  <c r="K1066" i="19"/>
  <c r="K1059" i="19"/>
  <c r="K1075" i="19"/>
  <c r="K1071" i="19"/>
  <c r="K1064" i="19"/>
  <c r="K1069" i="19"/>
  <c r="K1054" i="19"/>
  <c r="K1067" i="19"/>
  <c r="K1068" i="19"/>
  <c r="K1070" i="19"/>
  <c r="K1074" i="19"/>
  <c r="K1058" i="19"/>
  <c r="K1060" i="19"/>
  <c r="K1062" i="19"/>
  <c r="K1057" i="19"/>
  <c r="K1061" i="19"/>
  <c r="K1050" i="19"/>
  <c r="K1065" i="19"/>
  <c r="K1073" i="19"/>
  <c r="K1077" i="19"/>
  <c r="K1052" i="19"/>
  <c r="K1045" i="19"/>
  <c r="K1046" i="19"/>
  <c r="K1051" i="19"/>
  <c r="K1053" i="19"/>
  <c r="K1048" i="19"/>
  <c r="K1043" i="19"/>
  <c r="K1055" i="19"/>
  <c r="K1044" i="19"/>
  <c r="K1056" i="19"/>
  <c r="K1047" i="19"/>
  <c r="K1049" i="19"/>
  <c r="K1035" i="19"/>
  <c r="K1040" i="19"/>
  <c r="K1031" i="19"/>
  <c r="K1034" i="19"/>
  <c r="K1036" i="19"/>
  <c r="K1033" i="19"/>
  <c r="K1030" i="19"/>
  <c r="K1037" i="19"/>
  <c r="K1041" i="19"/>
  <c r="K1038" i="19"/>
  <c r="K1039" i="19"/>
  <c r="K1026" i="19"/>
  <c r="K1023" i="19"/>
  <c r="K1024" i="19"/>
  <c r="K1029" i="19"/>
  <c r="K1042" i="19"/>
  <c r="K1032" i="19"/>
  <c r="K1017" i="19"/>
  <c r="K1028" i="19"/>
  <c r="K1027" i="19"/>
  <c r="K1022" i="19"/>
  <c r="K1019" i="19"/>
  <c r="K1016" i="19"/>
  <c r="K1025" i="19"/>
  <c r="K1015" i="19"/>
  <c r="K1013" i="19"/>
  <c r="K1020" i="19"/>
  <c r="K1018" i="19"/>
  <c r="K1021" i="19"/>
  <c r="K1010" i="19"/>
  <c r="K1009" i="19"/>
  <c r="K1014" i="19"/>
  <c r="K1012" i="19"/>
  <c r="K1011" i="19"/>
  <c r="K1008" i="19"/>
  <c r="K1004" i="19"/>
  <c r="K1002" i="19"/>
  <c r="K1006" i="19"/>
  <c r="K1007" i="19"/>
  <c r="K1001" i="19"/>
  <c r="K1003" i="19"/>
  <c r="K1005" i="19"/>
  <c r="D1059" i="19"/>
  <c r="D1076" i="19"/>
  <c r="D1065" i="19"/>
  <c r="D1077" i="19"/>
  <c r="D1071" i="19"/>
  <c r="D1060" i="19"/>
  <c r="D1072" i="19"/>
  <c r="D1075" i="19"/>
  <c r="D1074" i="19"/>
  <c r="D1070" i="19"/>
  <c r="D1073" i="19"/>
  <c r="D1063" i="19"/>
  <c r="D1052" i="19"/>
  <c r="D1064" i="19"/>
  <c r="D1069" i="19"/>
  <c r="D1061" i="19"/>
  <c r="D1066" i="19"/>
  <c r="D1058" i="19"/>
  <c r="D1068" i="19"/>
  <c r="D1054" i="19"/>
  <c r="D1062" i="19"/>
  <c r="D1057" i="19"/>
  <c r="D1067" i="19"/>
  <c r="D1053" i="19"/>
  <c r="D1043" i="19"/>
  <c r="D1051" i="19"/>
  <c r="D1050" i="19"/>
  <c r="D1056" i="19"/>
  <c r="D1055" i="19"/>
  <c r="D1048" i="19"/>
  <c r="D1044" i="19"/>
  <c r="D1045" i="19"/>
  <c r="D1049" i="19"/>
  <c r="D1047" i="19"/>
  <c r="D1046" i="19"/>
  <c r="D1041" i="19"/>
  <c r="D1035" i="19"/>
  <c r="D1037" i="19"/>
  <c r="D1033" i="19"/>
  <c r="D1036" i="19"/>
  <c r="D1042" i="19"/>
  <c r="D1032" i="19"/>
  <c r="D1034" i="19"/>
  <c r="D1022" i="19"/>
  <c r="D1029" i="19"/>
  <c r="D1039" i="19"/>
  <c r="D1025" i="19"/>
  <c r="D1030" i="19"/>
  <c r="D1040" i="19"/>
  <c r="D1023" i="19"/>
  <c r="D1031" i="19"/>
  <c r="D1024" i="19"/>
  <c r="D1038" i="19"/>
  <c r="D1015" i="19"/>
  <c r="D1016" i="19"/>
  <c r="D1026" i="19"/>
  <c r="D1027" i="19"/>
  <c r="D1028" i="19"/>
  <c r="D1013" i="19"/>
  <c r="D1017" i="19"/>
  <c r="D1021" i="19"/>
  <c r="D1020" i="19"/>
  <c r="D1018" i="19"/>
  <c r="D1019" i="19"/>
  <c r="D1006" i="19"/>
  <c r="D1012" i="19"/>
  <c r="D1010" i="19"/>
  <c r="D1004" i="19"/>
  <c r="D1009" i="19"/>
  <c r="D1014" i="19"/>
  <c r="D1011" i="19"/>
  <c r="D1008" i="19"/>
  <c r="D1003" i="19"/>
  <c r="D1005" i="19"/>
  <c r="D1001" i="19"/>
  <c r="D1007" i="19"/>
  <c r="D1002" i="19"/>
  <c r="L1074" i="19"/>
  <c r="L1072" i="19"/>
  <c r="M1072" i="19" s="1"/>
  <c r="L1077" i="19"/>
  <c r="M1077" i="19" s="1"/>
  <c r="L1060" i="19"/>
  <c r="L1075" i="19"/>
  <c r="L1076" i="19"/>
  <c r="L1058" i="19"/>
  <c r="L1064" i="19"/>
  <c r="L1068" i="19"/>
  <c r="L1066" i="19"/>
  <c r="L1061" i="19"/>
  <c r="M1061" i="19" s="1"/>
  <c r="L1069" i="19"/>
  <c r="L1070" i="19"/>
  <c r="L1059" i="19"/>
  <c r="L1063" i="19"/>
  <c r="M1063" i="19" s="1"/>
  <c r="L1065" i="19"/>
  <c r="L1067" i="19"/>
  <c r="L1057" i="19"/>
  <c r="L1062" i="19"/>
  <c r="L1073" i="19"/>
  <c r="L1071" i="19"/>
  <c r="L1056" i="19"/>
  <c r="M1056" i="19" s="1"/>
  <c r="L1045" i="19"/>
  <c r="L1051" i="19"/>
  <c r="L1053" i="19"/>
  <c r="L1052" i="19"/>
  <c r="L1054" i="19"/>
  <c r="M1054" i="19" s="1"/>
  <c r="L1050" i="19"/>
  <c r="L1055" i="19"/>
  <c r="L1043" i="19"/>
  <c r="L1044" i="19"/>
  <c r="L1049" i="19"/>
  <c r="L1046" i="19"/>
  <c r="L1048" i="19"/>
  <c r="L1047" i="19"/>
  <c r="L1039" i="19"/>
  <c r="L1031" i="19"/>
  <c r="L1040" i="19"/>
  <c r="L1033" i="19"/>
  <c r="M1033" i="19" s="1"/>
  <c r="L1034" i="19"/>
  <c r="L1035" i="19"/>
  <c r="L1038" i="19"/>
  <c r="L1041" i="19"/>
  <c r="M1041" i="19" s="1"/>
  <c r="L1036" i="19"/>
  <c r="L1029" i="19"/>
  <c r="L1042" i="19"/>
  <c r="L1030" i="19"/>
  <c r="L1037" i="19"/>
  <c r="L1032" i="19"/>
  <c r="L1015" i="19"/>
  <c r="L1025" i="19"/>
  <c r="M1025" i="19" s="1"/>
  <c r="L1019" i="19"/>
  <c r="L1024" i="19"/>
  <c r="M1024" i="19" s="1"/>
  <c r="L1027" i="19"/>
  <c r="L1023" i="19"/>
  <c r="L1028" i="19"/>
  <c r="L1026" i="19"/>
  <c r="L1022" i="19"/>
  <c r="M1022" i="19" s="1"/>
  <c r="L1017" i="19"/>
  <c r="M1017" i="19" s="1"/>
  <c r="L1018" i="19"/>
  <c r="M1018" i="19" s="1"/>
  <c r="L1008" i="19"/>
  <c r="L1020" i="19"/>
  <c r="L1016" i="19"/>
  <c r="M1016" i="19" s="1"/>
  <c r="L1013" i="19"/>
  <c r="L1021" i="19"/>
  <c r="L1010" i="19"/>
  <c r="L1003" i="19"/>
  <c r="L1011" i="19"/>
  <c r="M1011" i="19" s="1"/>
  <c r="L1006" i="19"/>
  <c r="L1009" i="19"/>
  <c r="L1012" i="19"/>
  <c r="L1014" i="19"/>
  <c r="L1002" i="19"/>
  <c r="L1004" i="19"/>
  <c r="L1001" i="19"/>
  <c r="L1007" i="19"/>
  <c r="M1007" i="19" s="1"/>
  <c r="L1005" i="19"/>
  <c r="M1005" i="19" s="1"/>
  <c r="L1000" i="19"/>
  <c r="L996" i="19"/>
  <c r="L995" i="19"/>
  <c r="L932" i="19"/>
  <c r="L997" i="19"/>
  <c r="L998" i="19"/>
  <c r="L981" i="19"/>
  <c r="L966" i="19"/>
  <c r="L968" i="19"/>
  <c r="L953" i="19"/>
  <c r="L952" i="19"/>
  <c r="L994" i="19"/>
  <c r="L967" i="19"/>
  <c r="L957" i="19"/>
  <c r="L987" i="19"/>
  <c r="L999" i="19"/>
  <c r="L959" i="19"/>
  <c r="L972" i="19"/>
  <c r="L973" i="19"/>
  <c r="L950" i="19"/>
  <c r="L963" i="19"/>
  <c r="L971" i="19"/>
  <c r="L974" i="19"/>
  <c r="L970" i="19"/>
  <c r="L978" i="19"/>
  <c r="L948" i="19"/>
  <c r="L983" i="19"/>
  <c r="L980" i="19"/>
  <c r="L969" i="19"/>
  <c r="L947" i="19"/>
  <c r="L982" i="19"/>
  <c r="L946" i="19"/>
  <c r="L939" i="19"/>
  <c r="L941" i="19"/>
  <c r="L961" i="19"/>
  <c r="L938" i="19"/>
  <c r="L943" i="19"/>
  <c r="L949" i="19"/>
  <c r="L956" i="19"/>
  <c r="L937" i="19"/>
  <c r="L990" i="19"/>
  <c r="L936" i="19"/>
  <c r="L942" i="19"/>
  <c r="L988" i="19"/>
  <c r="L958" i="19"/>
  <c r="L965" i="19"/>
  <c r="L979" i="19"/>
  <c r="L935" i="19"/>
  <c r="L940" i="19"/>
  <c r="L945" i="19"/>
  <c r="L964" i="19"/>
  <c r="L985" i="19"/>
  <c r="L960" i="19"/>
  <c r="L955" i="19"/>
  <c r="L951" i="19"/>
  <c r="L993" i="19"/>
  <c r="L934" i="19"/>
  <c r="L933" i="19"/>
  <c r="L962" i="19"/>
  <c r="L991" i="19"/>
  <c r="L977" i="19"/>
  <c r="L944" i="19"/>
  <c r="L984" i="19"/>
  <c r="L954" i="19"/>
  <c r="L931" i="19"/>
  <c r="L975" i="19"/>
  <c r="L976" i="19"/>
  <c r="L992" i="19"/>
  <c r="L986" i="19"/>
  <c r="L989" i="19"/>
  <c r="L916" i="19"/>
  <c r="L925" i="19"/>
  <c r="L919" i="19"/>
  <c r="L922" i="19"/>
  <c r="L914" i="19"/>
  <c r="L929" i="19"/>
  <c r="L918" i="19"/>
  <c r="L924" i="19"/>
  <c r="L930" i="19"/>
  <c r="L928" i="19"/>
  <c r="L921" i="19"/>
  <c r="L915" i="19"/>
  <c r="L920" i="19"/>
  <c r="L917" i="19"/>
  <c r="L926" i="19"/>
  <c r="L923" i="19"/>
  <c r="L927" i="19"/>
  <c r="L904" i="19"/>
  <c r="L910" i="19"/>
  <c r="L911" i="19"/>
  <c r="L912" i="19"/>
  <c r="L905" i="19"/>
  <c r="L907" i="19"/>
  <c r="L913" i="19"/>
  <c r="L906" i="19"/>
  <c r="L909" i="19"/>
  <c r="L908" i="19"/>
  <c r="L903" i="19"/>
  <c r="L902" i="19"/>
  <c r="L900" i="19"/>
  <c r="L899" i="19"/>
  <c r="L894" i="19"/>
  <c r="L890" i="19"/>
  <c r="L895" i="19"/>
  <c r="L897" i="19"/>
  <c r="L901" i="19"/>
  <c r="L892" i="19"/>
  <c r="L893" i="19"/>
  <c r="L898" i="19"/>
  <c r="L891" i="19"/>
  <c r="L896" i="19"/>
  <c r="L887" i="19"/>
  <c r="L886" i="19"/>
  <c r="L888" i="19"/>
  <c r="L889" i="19"/>
  <c r="L884" i="19"/>
  <c r="L885" i="19"/>
  <c r="L883" i="19"/>
  <c r="L877" i="19"/>
  <c r="L881" i="19"/>
  <c r="L878" i="19"/>
  <c r="L876" i="19"/>
  <c r="L882" i="19"/>
  <c r="L880" i="19"/>
  <c r="L879" i="19"/>
  <c r="L874" i="19"/>
  <c r="L875" i="19"/>
  <c r="L873" i="19"/>
  <c r="L871" i="19"/>
  <c r="L872" i="19"/>
  <c r="L870" i="19"/>
  <c r="L866" i="19"/>
  <c r="L867" i="19"/>
  <c r="L865" i="19"/>
  <c r="L869" i="19"/>
  <c r="L868" i="19"/>
  <c r="L863" i="19"/>
  <c r="L861" i="19"/>
  <c r="L862" i="19"/>
  <c r="L864" i="19"/>
  <c r="L859" i="19"/>
  <c r="L857" i="19"/>
  <c r="L856" i="19"/>
  <c r="L855" i="19"/>
  <c r="L852" i="19"/>
  <c r="L858" i="19"/>
  <c r="L860" i="19"/>
  <c r="L851" i="19"/>
  <c r="L854" i="19"/>
  <c r="L853" i="19"/>
  <c r="L847" i="19"/>
  <c r="L843" i="19"/>
  <c r="L841" i="19"/>
  <c r="L849" i="19"/>
  <c r="L848" i="19"/>
  <c r="L844" i="19"/>
  <c r="L850" i="19"/>
  <c r="L846" i="19"/>
  <c r="L845" i="19"/>
  <c r="L842" i="19"/>
  <c r="L833" i="19"/>
  <c r="L839" i="19"/>
  <c r="L840" i="19"/>
  <c r="L836" i="19"/>
  <c r="L838" i="19"/>
  <c r="L837" i="19"/>
  <c r="L834" i="19"/>
  <c r="L835" i="19"/>
  <c r="D994" i="19"/>
  <c r="D997" i="19"/>
  <c r="D963" i="19"/>
  <c r="D971" i="19"/>
  <c r="D956" i="19"/>
  <c r="D932" i="19"/>
  <c r="D937" i="19"/>
  <c r="D977" i="19"/>
  <c r="D998" i="19"/>
  <c r="D947" i="19"/>
  <c r="D949" i="19"/>
  <c r="D934" i="19"/>
  <c r="D981" i="19"/>
  <c r="D961" i="19"/>
  <c r="D989" i="19"/>
  <c r="D953" i="19"/>
  <c r="D952" i="19"/>
  <c r="D967" i="19"/>
  <c r="D957" i="19"/>
  <c r="D987" i="19"/>
  <c r="D945" i="19"/>
  <c r="D995" i="19"/>
  <c r="D959" i="19"/>
  <c r="D972" i="19"/>
  <c r="D943" i="19"/>
  <c r="D939" i="19"/>
  <c r="D1000" i="19"/>
  <c r="D999" i="19"/>
  <c r="D973" i="19"/>
  <c r="D978" i="19"/>
  <c r="D954" i="19"/>
  <c r="D950" i="19"/>
  <c r="D996" i="19"/>
  <c r="D980" i="19"/>
  <c r="D964" i="19"/>
  <c r="D979" i="19"/>
  <c r="D960" i="19"/>
  <c r="M960" i="19" s="1"/>
  <c r="D991" i="19"/>
  <c r="D993" i="19"/>
  <c r="D931" i="19"/>
  <c r="D965" i="19"/>
  <c r="D942" i="19"/>
  <c r="D983" i="19"/>
  <c r="D970" i="19"/>
  <c r="D958" i="19"/>
  <c r="D990" i="19"/>
  <c r="D976" i="19"/>
  <c r="D938" i="19"/>
  <c r="D966" i="19"/>
  <c r="D985" i="19"/>
  <c r="D974" i="19"/>
  <c r="D941" i="19"/>
  <c r="D984" i="19"/>
  <c r="D935" i="19"/>
  <c r="D986" i="19"/>
  <c r="D944" i="19"/>
  <c r="D962" i="19"/>
  <c r="D969" i="19"/>
  <c r="D955" i="19"/>
  <c r="D946" i="19"/>
  <c r="D975" i="19"/>
  <c r="D936" i="19"/>
  <c r="D988" i="19"/>
  <c r="D948" i="19"/>
  <c r="D982" i="19"/>
  <c r="D933" i="19"/>
  <c r="D940" i="19"/>
  <c r="D992" i="19"/>
  <c r="M992" i="19" s="1"/>
  <c r="D951" i="19"/>
  <c r="D968" i="19"/>
  <c r="D914" i="19"/>
  <c r="D925" i="19"/>
  <c r="D924" i="19"/>
  <c r="D920" i="19"/>
  <c r="D923" i="19"/>
  <c r="D928" i="19"/>
  <c r="D921" i="19"/>
  <c r="D915" i="19"/>
  <c r="D930" i="19"/>
  <c r="D919" i="19"/>
  <c r="D916" i="19"/>
  <c r="D917" i="19"/>
  <c r="D929" i="19"/>
  <c r="D927" i="19"/>
  <c r="D918" i="19"/>
  <c r="M918" i="19" s="1"/>
  <c r="D926" i="19"/>
  <c r="D922" i="19"/>
  <c r="D910" i="19"/>
  <c r="D907" i="19"/>
  <c r="D911" i="19"/>
  <c r="D904" i="19"/>
  <c r="D906" i="19"/>
  <c r="D912" i="19"/>
  <c r="D908" i="19"/>
  <c r="D909" i="19"/>
  <c r="D905" i="19"/>
  <c r="D913" i="19"/>
  <c r="D903" i="19"/>
  <c r="M903" i="19" s="1"/>
  <c r="D902" i="19"/>
  <c r="M902" i="19" s="1"/>
  <c r="D897" i="19"/>
  <c r="D900" i="19"/>
  <c r="D892" i="19"/>
  <c r="D896" i="19"/>
  <c r="D894" i="19"/>
  <c r="D893" i="19"/>
  <c r="D898" i="19"/>
  <c r="D891" i="19"/>
  <c r="D895" i="19"/>
  <c r="D890" i="19"/>
  <c r="D901" i="19"/>
  <c r="D899" i="19"/>
  <c r="D887" i="19"/>
  <c r="D888" i="19"/>
  <c r="D886" i="19"/>
  <c r="D889" i="19"/>
  <c r="M889" i="19" s="1"/>
  <c r="D884" i="19"/>
  <c r="D885" i="19"/>
  <c r="M885" i="19" s="1"/>
  <c r="D883" i="19"/>
  <c r="D876" i="19"/>
  <c r="D877" i="19"/>
  <c r="D878" i="19"/>
  <c r="D881" i="19"/>
  <c r="D882" i="19"/>
  <c r="D879" i="19"/>
  <c r="D880" i="19"/>
  <c r="D874" i="19"/>
  <c r="D875" i="19"/>
  <c r="D873" i="19"/>
  <c r="D871" i="19"/>
  <c r="D872" i="19"/>
  <c r="M872" i="19" s="1"/>
  <c r="D868" i="19"/>
  <c r="D870" i="19"/>
  <c r="D865" i="19"/>
  <c r="D867" i="19"/>
  <c r="D869" i="19"/>
  <c r="D866" i="19"/>
  <c r="D863" i="19"/>
  <c r="D862" i="19"/>
  <c r="D861" i="19"/>
  <c r="D864" i="19"/>
  <c r="M864" i="19" s="1"/>
  <c r="D854" i="19"/>
  <c r="D855" i="19"/>
  <c r="D859" i="19"/>
  <c r="D860" i="19"/>
  <c r="D856" i="19"/>
  <c r="D851" i="19"/>
  <c r="D857" i="19"/>
  <c r="D853" i="19"/>
  <c r="D858" i="19"/>
  <c r="D852" i="19"/>
  <c r="D843" i="19"/>
  <c r="D848" i="19"/>
  <c r="D847" i="19"/>
  <c r="D846" i="19"/>
  <c r="D849" i="19"/>
  <c r="D850" i="19"/>
  <c r="D841" i="19"/>
  <c r="D844" i="19"/>
  <c r="D839" i="19"/>
  <c r="D842" i="19"/>
  <c r="M842" i="19" s="1"/>
  <c r="D845" i="19"/>
  <c r="D840" i="19"/>
  <c r="D834" i="19"/>
  <c r="D837" i="19"/>
  <c r="D835" i="19"/>
  <c r="D833" i="19"/>
  <c r="D838" i="19"/>
  <c r="D836" i="19"/>
  <c r="K1000" i="19"/>
  <c r="K996" i="19"/>
  <c r="K982" i="19"/>
  <c r="K969" i="19"/>
  <c r="K938" i="19"/>
  <c r="K965" i="19"/>
  <c r="K934" i="19"/>
  <c r="K975" i="19"/>
  <c r="K986" i="19"/>
  <c r="K997" i="19"/>
  <c r="K940" i="19"/>
  <c r="K990" i="19"/>
  <c r="K989" i="19"/>
  <c r="K994" i="19"/>
  <c r="K995" i="19"/>
  <c r="K941" i="19"/>
  <c r="K935" i="19"/>
  <c r="K959" i="19"/>
  <c r="K952" i="19"/>
  <c r="K980" i="19"/>
  <c r="K998" i="19"/>
  <c r="K999" i="19"/>
  <c r="K936" i="19"/>
  <c r="K942" i="19"/>
  <c r="K978" i="19"/>
  <c r="K993" i="19"/>
  <c r="K988" i="19"/>
  <c r="K943" i="19"/>
  <c r="K958" i="19"/>
  <c r="K946" i="19"/>
  <c r="K984" i="19"/>
  <c r="K932" i="19"/>
  <c r="K979" i="19"/>
  <c r="K981" i="19"/>
  <c r="K947" i="19"/>
  <c r="K991" i="19"/>
  <c r="K987" i="19"/>
  <c r="K970" i="19"/>
  <c r="K976" i="19"/>
  <c r="K957" i="19"/>
  <c r="K948" i="19"/>
  <c r="K960" i="19"/>
  <c r="K951" i="19"/>
  <c r="K939" i="19"/>
  <c r="K954" i="19"/>
  <c r="K950" i="19"/>
  <c r="K945" i="19"/>
  <c r="K962" i="19"/>
  <c r="K964" i="19"/>
  <c r="K933" i="19"/>
  <c r="K971" i="19"/>
  <c r="K985" i="19"/>
  <c r="K953" i="19"/>
  <c r="K944" i="19"/>
  <c r="K977" i="19"/>
  <c r="K992" i="19"/>
  <c r="K955" i="19"/>
  <c r="K972" i="19"/>
  <c r="K961" i="19"/>
  <c r="K974" i="19"/>
  <c r="K931" i="19"/>
  <c r="K966" i="19"/>
  <c r="K956" i="19"/>
  <c r="K967" i="19"/>
  <c r="K963" i="19"/>
  <c r="K949" i="19"/>
  <c r="K968" i="19"/>
  <c r="K983" i="19"/>
  <c r="K937" i="19"/>
  <c r="K973" i="19"/>
  <c r="K924" i="19"/>
  <c r="K925" i="19"/>
  <c r="K922" i="19"/>
  <c r="K920" i="19"/>
  <c r="K926" i="19"/>
  <c r="K929" i="19"/>
  <c r="K918" i="19"/>
  <c r="K930" i="19"/>
  <c r="K927" i="19"/>
  <c r="K923" i="19"/>
  <c r="K928" i="19"/>
  <c r="K916" i="19"/>
  <c r="K917" i="19"/>
  <c r="K921" i="19"/>
  <c r="K915" i="19"/>
  <c r="K914" i="19"/>
  <c r="K919" i="19"/>
  <c r="K908" i="19"/>
  <c r="K907" i="19"/>
  <c r="K910" i="19"/>
  <c r="K913" i="19"/>
  <c r="K912" i="19"/>
  <c r="K909" i="19"/>
  <c r="K906" i="19"/>
  <c r="K904" i="19"/>
  <c r="K911" i="19"/>
  <c r="K905" i="19"/>
  <c r="K902" i="19"/>
  <c r="K903" i="19"/>
  <c r="K900" i="19"/>
  <c r="K899" i="19"/>
  <c r="K895" i="19"/>
  <c r="K890" i="19"/>
  <c r="K901" i="19"/>
  <c r="K897" i="19"/>
  <c r="K893" i="19"/>
  <c r="K891" i="19"/>
  <c r="K894" i="19"/>
  <c r="K896" i="19"/>
  <c r="K898" i="19"/>
  <c r="K892" i="19"/>
  <c r="K888" i="19"/>
  <c r="K889" i="19"/>
  <c r="K886" i="19"/>
  <c r="K887" i="19"/>
  <c r="K885" i="19"/>
  <c r="K884" i="19"/>
  <c r="K883" i="19"/>
  <c r="K879" i="19"/>
  <c r="K876" i="19"/>
  <c r="K880" i="19"/>
  <c r="K882" i="19"/>
  <c r="K878" i="19"/>
  <c r="K881" i="19"/>
  <c r="K877" i="19"/>
  <c r="K875" i="19"/>
  <c r="K874" i="19"/>
  <c r="K873" i="19"/>
  <c r="K871" i="19"/>
  <c r="K870" i="19"/>
  <c r="K872" i="19"/>
  <c r="K869" i="19"/>
  <c r="K865" i="19"/>
  <c r="K868" i="19"/>
  <c r="K866" i="19"/>
  <c r="K867" i="19"/>
  <c r="K864" i="19"/>
  <c r="K862" i="19"/>
  <c r="K861" i="19"/>
  <c r="K863" i="19"/>
  <c r="K855" i="19"/>
  <c r="K857" i="19"/>
  <c r="K853" i="19"/>
  <c r="K854" i="19"/>
  <c r="K851" i="19"/>
  <c r="K858" i="19"/>
  <c r="K852" i="19"/>
  <c r="K856" i="19"/>
  <c r="K860" i="19"/>
  <c r="K859" i="19"/>
  <c r="K850" i="19"/>
  <c r="K847" i="19"/>
  <c r="K843" i="19"/>
  <c r="K844" i="19"/>
  <c r="K845" i="19"/>
  <c r="K842" i="19"/>
  <c r="K848" i="19"/>
  <c r="K846" i="19"/>
  <c r="K841" i="19"/>
  <c r="K849" i="19"/>
  <c r="K837" i="19"/>
  <c r="K840" i="19"/>
  <c r="K839" i="19"/>
  <c r="K838" i="19"/>
  <c r="K834" i="19"/>
  <c r="K833" i="19"/>
  <c r="K836" i="19"/>
  <c r="K835" i="19"/>
  <c r="L831" i="19"/>
  <c r="L828" i="19"/>
  <c r="L830" i="19"/>
  <c r="L832" i="19"/>
  <c r="L826" i="19"/>
  <c r="L827" i="19"/>
  <c r="L829" i="19"/>
  <c r="L819" i="19"/>
  <c r="L820" i="19"/>
  <c r="L822" i="19"/>
  <c r="L823" i="19"/>
  <c r="L825" i="19"/>
  <c r="L821" i="19"/>
  <c r="L824" i="19"/>
  <c r="L808" i="19"/>
  <c r="L811" i="19"/>
  <c r="L814" i="19"/>
  <c r="L818" i="19"/>
  <c r="L813" i="19"/>
  <c r="L816" i="19"/>
  <c r="L817" i="19"/>
  <c r="L809" i="19"/>
  <c r="L807" i="19"/>
  <c r="L812" i="19"/>
  <c r="L810" i="19"/>
  <c r="L815" i="19"/>
  <c r="L804" i="19"/>
  <c r="L802" i="19"/>
  <c r="L801" i="19"/>
  <c r="L806" i="19"/>
  <c r="L805" i="19"/>
  <c r="L803" i="19"/>
  <c r="L798" i="19"/>
  <c r="L799" i="19"/>
  <c r="L800" i="19"/>
  <c r="K829" i="19"/>
  <c r="K827" i="19"/>
  <c r="K830" i="19"/>
  <c r="K826" i="19"/>
  <c r="K831" i="19"/>
  <c r="K828" i="19"/>
  <c r="K832" i="19"/>
  <c r="K824" i="19"/>
  <c r="K822" i="19"/>
  <c r="K821" i="19"/>
  <c r="K819" i="19"/>
  <c r="K823" i="19"/>
  <c r="K825" i="19"/>
  <c r="K820" i="19"/>
  <c r="K807" i="19"/>
  <c r="K811" i="19"/>
  <c r="K813" i="19"/>
  <c r="K814" i="19"/>
  <c r="K815" i="19"/>
  <c r="K808" i="19"/>
  <c r="K817" i="19"/>
  <c r="K816" i="19"/>
  <c r="K812" i="19"/>
  <c r="K810" i="19"/>
  <c r="K818" i="19"/>
  <c r="K809" i="19"/>
  <c r="K806" i="19"/>
  <c r="K801" i="19"/>
  <c r="K804" i="19"/>
  <c r="K802" i="19"/>
  <c r="K805" i="19"/>
  <c r="K803" i="19"/>
  <c r="K798" i="19"/>
  <c r="K799" i="19"/>
  <c r="K800" i="19"/>
  <c r="D828" i="19"/>
  <c r="D832" i="19"/>
  <c r="D831" i="19"/>
  <c r="M831" i="19" s="1"/>
  <c r="D829" i="19"/>
  <c r="D830" i="19"/>
  <c r="D826" i="19"/>
  <c r="D827" i="19"/>
  <c r="D820" i="19"/>
  <c r="D823" i="19"/>
  <c r="D822" i="19"/>
  <c r="D824" i="19"/>
  <c r="D825" i="19"/>
  <c r="D819" i="19"/>
  <c r="D821" i="19"/>
  <c r="D807" i="19"/>
  <c r="D815" i="19"/>
  <c r="D810" i="19"/>
  <c r="D813" i="19"/>
  <c r="D809" i="19"/>
  <c r="D814" i="19"/>
  <c r="D817" i="19"/>
  <c r="D818" i="19"/>
  <c r="D816" i="19"/>
  <c r="D811" i="19"/>
  <c r="D808" i="19"/>
  <c r="D812" i="19"/>
  <c r="D801" i="19"/>
  <c r="D804" i="19"/>
  <c r="D802" i="19"/>
  <c r="D806" i="19"/>
  <c r="D803" i="19"/>
  <c r="D805" i="19"/>
  <c r="D800" i="19"/>
  <c r="D799" i="19"/>
  <c r="D798" i="19"/>
  <c r="D793" i="19"/>
  <c r="D796" i="19"/>
  <c r="D797" i="19"/>
  <c r="D792" i="19"/>
  <c r="D795" i="19"/>
  <c r="D794" i="19"/>
  <c r="D789" i="19"/>
  <c r="D791" i="19"/>
  <c r="D788" i="19"/>
  <c r="D790" i="19"/>
  <c r="D780" i="19"/>
  <c r="D782" i="19"/>
  <c r="D785" i="19"/>
  <c r="D786" i="19"/>
  <c r="D787" i="19"/>
  <c r="D779" i="19"/>
  <c r="D781" i="19"/>
  <c r="D783" i="19"/>
  <c r="D784" i="19"/>
  <c r="D778" i="19"/>
  <c r="D775" i="19"/>
  <c r="D777" i="19"/>
  <c r="D774" i="19"/>
  <c r="D776" i="19"/>
  <c r="D773" i="19"/>
  <c r="D772" i="19"/>
  <c r="D771" i="19"/>
  <c r="D770" i="19"/>
  <c r="D766" i="19"/>
  <c r="D768" i="19"/>
  <c r="D769" i="19"/>
  <c r="D767" i="19"/>
  <c r="D764" i="19"/>
  <c r="D765" i="19"/>
  <c r="L793" i="19"/>
  <c r="L796" i="19"/>
  <c r="L797" i="19"/>
  <c r="L792" i="19"/>
  <c r="L795" i="19"/>
  <c r="L794" i="19"/>
  <c r="L791" i="19"/>
  <c r="L790" i="19"/>
  <c r="L789" i="19"/>
  <c r="L788" i="19"/>
  <c r="L779" i="19"/>
  <c r="L781" i="19"/>
  <c r="L783" i="19"/>
  <c r="L784" i="19"/>
  <c r="L786" i="19"/>
  <c r="L787" i="19"/>
  <c r="L782" i="19"/>
  <c r="L785" i="19"/>
  <c r="L780" i="19"/>
  <c r="L778" i="19"/>
  <c r="L777" i="19"/>
  <c r="L776" i="19"/>
  <c r="L774" i="19"/>
  <c r="L775" i="19"/>
  <c r="L773" i="19"/>
  <c r="L772" i="19"/>
  <c r="L771" i="19"/>
  <c r="L770" i="19"/>
  <c r="L769" i="19"/>
  <c r="L766" i="19"/>
  <c r="L768" i="19"/>
  <c r="L767" i="19"/>
  <c r="L765" i="19"/>
  <c r="L764" i="19"/>
  <c r="K797" i="19"/>
  <c r="K796" i="19"/>
  <c r="K793" i="19"/>
  <c r="K792" i="19"/>
  <c r="K794" i="19"/>
  <c r="K795" i="19"/>
  <c r="K791" i="19"/>
  <c r="K788" i="19"/>
  <c r="K789" i="19"/>
  <c r="K790" i="19"/>
  <c r="K786" i="19"/>
  <c r="K783" i="19"/>
  <c r="K781" i="19"/>
  <c r="K780" i="19"/>
  <c r="K787" i="19"/>
  <c r="K784" i="19"/>
  <c r="K785" i="19"/>
  <c r="K782" i="19"/>
  <c r="K779" i="19"/>
  <c r="K778" i="19"/>
  <c r="K776" i="19"/>
  <c r="K777" i="19"/>
  <c r="K775" i="19"/>
  <c r="K774" i="19"/>
  <c r="K773" i="19"/>
  <c r="K772" i="19"/>
  <c r="K771" i="19"/>
  <c r="K770" i="19"/>
  <c r="K769" i="19"/>
  <c r="K767" i="19"/>
  <c r="K768" i="19"/>
  <c r="K766" i="19"/>
  <c r="K765" i="19"/>
  <c r="K764" i="19"/>
  <c r="K763" i="19"/>
  <c r="K762" i="19"/>
  <c r="K761" i="19"/>
  <c r="L763" i="19"/>
  <c r="L762" i="19"/>
  <c r="L761" i="19"/>
  <c r="D763" i="19"/>
  <c r="D762" i="19"/>
  <c r="D761" i="19"/>
  <c r="L756" i="19"/>
  <c r="L759" i="19"/>
  <c r="L760" i="19"/>
  <c r="L758" i="19"/>
  <c r="L757" i="19"/>
  <c r="K756" i="19"/>
  <c r="K760" i="19"/>
  <c r="K759" i="19"/>
  <c r="K758" i="19"/>
  <c r="K757" i="19"/>
  <c r="D756" i="19"/>
  <c r="D760" i="19"/>
  <c r="D759" i="19"/>
  <c r="D758" i="19"/>
  <c r="D757" i="19"/>
  <c r="L752" i="19"/>
  <c r="L755" i="19"/>
  <c r="L754" i="19"/>
  <c r="L753" i="19"/>
  <c r="K752" i="19"/>
  <c r="K754" i="19"/>
  <c r="K755" i="19"/>
  <c r="K753" i="19"/>
  <c r="D752" i="19"/>
  <c r="D754" i="19"/>
  <c r="D755" i="19"/>
  <c r="D753" i="19"/>
  <c r="K748" i="19"/>
  <c r="K751" i="19"/>
  <c r="K750" i="19"/>
  <c r="K749" i="19"/>
  <c r="L748" i="19"/>
  <c r="L751" i="19"/>
  <c r="L750" i="19"/>
  <c r="L749" i="19"/>
  <c r="D748" i="19"/>
  <c r="D751" i="19"/>
  <c r="D750" i="19"/>
  <c r="D749" i="19"/>
  <c r="L746" i="19"/>
  <c r="L747" i="19"/>
  <c r="K746" i="19"/>
  <c r="K747" i="19"/>
  <c r="D746" i="19"/>
  <c r="D747" i="19"/>
  <c r="L744" i="19"/>
  <c r="L745" i="19"/>
  <c r="K744" i="19"/>
  <c r="K745" i="19"/>
  <c r="D744" i="19"/>
  <c r="D745" i="19"/>
  <c r="K742" i="19"/>
  <c r="K743" i="19"/>
  <c r="L742" i="19"/>
  <c r="L743" i="19"/>
  <c r="D742" i="19"/>
  <c r="D743" i="19"/>
  <c r="L741" i="19"/>
  <c r="L740" i="19"/>
  <c r="K741" i="19"/>
  <c r="K740" i="19"/>
  <c r="D741" i="19"/>
  <c r="D740" i="19"/>
  <c r="K738" i="19"/>
  <c r="K739" i="19"/>
  <c r="L738" i="19"/>
  <c r="L739" i="19"/>
  <c r="D738" i="19"/>
  <c r="D739" i="19"/>
  <c r="L737" i="19"/>
  <c r="K737" i="19"/>
  <c r="D737" i="19"/>
  <c r="L734" i="19"/>
  <c r="L736" i="19"/>
  <c r="L735" i="19"/>
  <c r="K734" i="19"/>
  <c r="K735" i="19"/>
  <c r="K736" i="19"/>
  <c r="D734" i="19"/>
  <c r="D736" i="19"/>
  <c r="D735" i="19"/>
  <c r="K732" i="19"/>
  <c r="K733" i="19"/>
  <c r="L732" i="19"/>
  <c r="L733" i="19"/>
  <c r="D732" i="19"/>
  <c r="D733" i="19"/>
  <c r="L729" i="19"/>
  <c r="L730" i="19"/>
  <c r="L731" i="19"/>
  <c r="K729" i="19"/>
  <c r="K730" i="19"/>
  <c r="K731" i="19"/>
  <c r="D729" i="19"/>
  <c r="D731" i="19"/>
  <c r="D730" i="19"/>
  <c r="K727" i="19"/>
  <c r="K728" i="19"/>
  <c r="L727" i="19"/>
  <c r="L728" i="19"/>
  <c r="D727" i="19"/>
  <c r="D728" i="19"/>
  <c r="M141" i="28"/>
  <c r="K726" i="19"/>
  <c r="K725" i="19"/>
  <c r="L726" i="19"/>
  <c r="L725" i="19"/>
  <c r="D726" i="19"/>
  <c r="D725" i="19"/>
  <c r="L724" i="19"/>
  <c r="L723" i="19"/>
  <c r="K724" i="19"/>
  <c r="K723" i="19"/>
  <c r="D724" i="19"/>
  <c r="D723" i="19"/>
  <c r="K721" i="19"/>
  <c r="K722" i="19"/>
  <c r="L721" i="19"/>
  <c r="L722" i="19"/>
  <c r="D721" i="19"/>
  <c r="D722" i="19"/>
  <c r="K719" i="19"/>
  <c r="K720" i="19"/>
  <c r="L719" i="19"/>
  <c r="L720" i="19"/>
  <c r="D719" i="19"/>
  <c r="D720" i="19"/>
  <c r="L716" i="19"/>
  <c r="L718" i="19"/>
  <c r="L717" i="19"/>
  <c r="K716" i="19"/>
  <c r="K718" i="19"/>
  <c r="K717" i="19"/>
  <c r="D716" i="19"/>
  <c r="D718" i="19"/>
  <c r="D717" i="19"/>
  <c r="K714" i="19"/>
  <c r="K715" i="19"/>
  <c r="L714" i="19"/>
  <c r="L715" i="19"/>
  <c r="D714" i="19"/>
  <c r="D715" i="19"/>
  <c r="G126" i="21"/>
  <c r="L713" i="19"/>
  <c r="L712" i="19"/>
  <c r="L711" i="19"/>
  <c r="L710" i="19"/>
  <c r="L709" i="19"/>
  <c r="L708" i="19"/>
  <c r="L707" i="19"/>
  <c r="L706" i="19"/>
  <c r="L703" i="19"/>
  <c r="L704" i="19"/>
  <c r="L705" i="19"/>
  <c r="L702" i="19"/>
  <c r="L701" i="19"/>
  <c r="L700" i="19"/>
  <c r="L699" i="19"/>
  <c r="L698" i="19"/>
  <c r="L697" i="19"/>
  <c r="K713" i="19"/>
  <c r="K712" i="19"/>
  <c r="K711" i="19"/>
  <c r="K710" i="19"/>
  <c r="K709" i="19"/>
  <c r="K708" i="19"/>
  <c r="K707" i="19"/>
  <c r="K706" i="19"/>
  <c r="K704" i="19"/>
  <c r="K703" i="19"/>
  <c r="K705" i="19"/>
  <c r="K702" i="19"/>
  <c r="K701" i="19"/>
  <c r="K700" i="19"/>
  <c r="K699" i="19"/>
  <c r="K698" i="19"/>
  <c r="K697" i="19"/>
  <c r="M125" i="19"/>
  <c r="D713" i="19"/>
  <c r="D712" i="19"/>
  <c r="D711" i="19"/>
  <c r="D710" i="19"/>
  <c r="D709" i="19"/>
  <c r="D708" i="19"/>
  <c r="D707" i="19"/>
  <c r="D706" i="19"/>
  <c r="D704" i="19"/>
  <c r="D705" i="19"/>
  <c r="D703" i="19"/>
  <c r="D702" i="19"/>
  <c r="D701" i="19"/>
  <c r="D700" i="19"/>
  <c r="D699" i="19"/>
  <c r="D698" i="19"/>
  <c r="D697" i="19"/>
  <c r="G126" i="22"/>
  <c r="G141" i="28"/>
  <c r="L140" i="28"/>
  <c r="B140" i="28"/>
  <c r="B697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1009" i="19" l="1"/>
  <c r="M1029" i="19"/>
  <c r="M1055" i="19"/>
  <c r="M1071" i="19"/>
  <c r="M1062" i="19"/>
  <c r="M1038" i="19"/>
  <c r="M1002" i="19"/>
  <c r="M1021" i="19"/>
  <c r="M1035" i="19"/>
  <c r="M1075" i="19"/>
  <c r="M1053" i="19"/>
  <c r="M1045" i="19"/>
  <c r="M1069" i="19"/>
  <c r="M1067" i="19"/>
  <c r="M1076" i="19"/>
  <c r="M1070" i="19"/>
  <c r="M1008" i="19"/>
  <c r="M1019" i="19"/>
  <c r="M1026" i="19"/>
  <c r="M1030" i="19"/>
  <c r="M1039" i="19"/>
  <c r="M1060" i="19"/>
  <c r="M1015" i="19"/>
  <c r="M1057" i="19"/>
  <c r="M1014" i="19"/>
  <c r="M1037" i="19"/>
  <c r="M1064" i="19"/>
  <c r="M1027" i="19"/>
  <c r="M1042" i="19"/>
  <c r="M1040" i="19"/>
  <c r="M1043" i="19"/>
  <c r="M1059" i="19"/>
  <c r="M1006" i="19"/>
  <c r="M1003" i="19"/>
  <c r="M1074" i="19"/>
  <c r="M1049" i="19"/>
  <c r="M1028" i="19"/>
  <c r="M1032" i="19"/>
  <c r="M1050" i="19"/>
  <c r="M1073" i="19"/>
  <c r="M1066" i="19"/>
  <c r="M968" i="19"/>
  <c r="M1001" i="19"/>
  <c r="M1047" i="19"/>
  <c r="M1036" i="19"/>
  <c r="M921" i="19"/>
  <c r="M1010" i="19"/>
  <c r="M1044" i="19"/>
  <c r="M1031" i="19"/>
  <c r="M1046" i="19"/>
  <c r="M1068" i="19"/>
  <c r="M1020" i="19"/>
  <c r="M1048" i="19"/>
  <c r="M1000" i="19"/>
  <c r="M1013" i="19"/>
  <c r="M1034" i="19"/>
  <c r="M1051" i="19"/>
  <c r="M1065" i="19"/>
  <c r="M1052" i="19"/>
  <c r="M1012" i="19"/>
  <c r="M1023" i="19"/>
  <c r="M1058" i="19"/>
  <c r="M1004" i="19"/>
  <c r="M996" i="19"/>
  <c r="M836" i="19"/>
  <c r="M905" i="19"/>
  <c r="M938" i="19"/>
  <c r="M844" i="19"/>
  <c r="M991" i="19"/>
  <c r="M880" i="19"/>
  <c r="M929" i="19"/>
  <c r="M985" i="19"/>
  <c r="M922" i="19"/>
  <c r="M915" i="19"/>
  <c r="M936" i="19"/>
  <c r="M975" i="19"/>
  <c r="M919" i="19"/>
  <c r="M838" i="19"/>
  <c r="M899" i="19"/>
  <c r="M833" i="19"/>
  <c r="M867" i="19"/>
  <c r="M908" i="19"/>
  <c r="M926" i="19"/>
  <c r="M990" i="19"/>
  <c r="M879" i="19"/>
  <c r="M940" i="19"/>
  <c r="M886" i="19"/>
  <c r="M976" i="19"/>
  <c r="M912" i="19"/>
  <c r="M942" i="19"/>
  <c r="M835" i="19"/>
  <c r="M946" i="19"/>
  <c r="M881" i="19"/>
  <c r="M966" i="19"/>
  <c r="M861" i="19"/>
  <c r="M944" i="19"/>
  <c r="M890" i="19"/>
  <c r="M984" i="19"/>
  <c r="M853" i="19"/>
  <c r="M857" i="19"/>
  <c r="M891" i="19"/>
  <c r="M955" i="19"/>
  <c r="M845" i="19"/>
  <c r="M856" i="19"/>
  <c r="M916" i="19"/>
  <c r="M843" i="19"/>
  <c r="M855" i="19"/>
  <c r="M868" i="19"/>
  <c r="M873" i="19"/>
  <c r="M887" i="19"/>
  <c r="M895" i="19"/>
  <c r="M909" i="19"/>
  <c r="M904" i="19"/>
  <c r="M928" i="19"/>
  <c r="M925" i="19"/>
  <c r="M954" i="19"/>
  <c r="M993" i="19"/>
  <c r="M935" i="19"/>
  <c r="M937" i="19"/>
  <c r="M970" i="19"/>
  <c r="M999" i="19"/>
  <c r="M834" i="19"/>
  <c r="M847" i="19"/>
  <c r="M869" i="19"/>
  <c r="M875" i="19"/>
  <c r="M877" i="19"/>
  <c r="M896" i="19"/>
  <c r="M906" i="19"/>
  <c r="M927" i="19"/>
  <c r="M930" i="19"/>
  <c r="M951" i="19"/>
  <c r="M979" i="19"/>
  <c r="M956" i="19"/>
  <c r="M982" i="19"/>
  <c r="M974" i="19"/>
  <c r="M987" i="19"/>
  <c r="M981" i="19"/>
  <c r="M837" i="19"/>
  <c r="M846" i="19"/>
  <c r="M865" i="19"/>
  <c r="M874" i="19"/>
  <c r="M883" i="19"/>
  <c r="M894" i="19"/>
  <c r="M913" i="19"/>
  <c r="M923" i="19"/>
  <c r="M924" i="19"/>
  <c r="M989" i="19"/>
  <c r="M965" i="19"/>
  <c r="M949" i="19"/>
  <c r="M947" i="19"/>
  <c r="M971" i="19"/>
  <c r="M957" i="19"/>
  <c r="M998" i="19"/>
  <c r="M850" i="19"/>
  <c r="M854" i="19"/>
  <c r="M859" i="19"/>
  <c r="M898" i="19"/>
  <c r="M907" i="19"/>
  <c r="M986" i="19"/>
  <c r="M977" i="19"/>
  <c r="M958" i="19"/>
  <c r="M943" i="19"/>
  <c r="M969" i="19"/>
  <c r="M963" i="19"/>
  <c r="M967" i="19"/>
  <c r="M997" i="19"/>
  <c r="M851" i="19"/>
  <c r="M866" i="19"/>
  <c r="M884" i="19"/>
  <c r="M893" i="19"/>
  <c r="M900" i="19"/>
  <c r="M917" i="19"/>
  <c r="M988" i="19"/>
  <c r="M980" i="19"/>
  <c r="M950" i="19"/>
  <c r="M994" i="19"/>
  <c r="M932" i="19"/>
  <c r="M840" i="19"/>
  <c r="M848" i="19"/>
  <c r="M860" i="19"/>
  <c r="M862" i="19"/>
  <c r="M870" i="19"/>
  <c r="M882" i="19"/>
  <c r="M892" i="19"/>
  <c r="M920" i="19"/>
  <c r="M914" i="19"/>
  <c r="M962" i="19"/>
  <c r="M964" i="19"/>
  <c r="M961" i="19"/>
  <c r="M983" i="19"/>
  <c r="M973" i="19"/>
  <c r="M952" i="19"/>
  <c r="M995" i="19"/>
  <c r="M839" i="19"/>
  <c r="M849" i="19"/>
  <c r="M858" i="19"/>
  <c r="M876" i="19"/>
  <c r="M888" i="19"/>
  <c r="M901" i="19"/>
  <c r="M911" i="19"/>
  <c r="M933" i="19"/>
  <c r="M945" i="19"/>
  <c r="M941" i="19"/>
  <c r="M948" i="19"/>
  <c r="M972" i="19"/>
  <c r="M953" i="19"/>
  <c r="M841" i="19"/>
  <c r="M852" i="19"/>
  <c r="M863" i="19"/>
  <c r="M871" i="19"/>
  <c r="M878" i="19"/>
  <c r="M897" i="19"/>
  <c r="M910" i="19"/>
  <c r="M931" i="19"/>
  <c r="M934" i="19"/>
  <c r="M939" i="19"/>
  <c r="M978" i="19"/>
  <c r="M959" i="19"/>
  <c r="M798" i="19"/>
  <c r="M808" i="19"/>
  <c r="M788" i="19"/>
  <c r="M793" i="19"/>
  <c r="M764" i="19"/>
  <c r="M773" i="19"/>
  <c r="M781" i="19"/>
  <c r="M800" i="19"/>
  <c r="M770" i="19"/>
  <c r="M778" i="19"/>
  <c r="M792" i="19"/>
  <c r="M809" i="19"/>
  <c r="M824" i="19"/>
  <c r="M829" i="19"/>
  <c r="M811" i="19"/>
  <c r="M817" i="19"/>
  <c r="M801" i="19"/>
  <c r="M819" i="19"/>
  <c r="M803" i="19"/>
  <c r="M812" i="19"/>
  <c r="M805" i="19"/>
  <c r="M807" i="19"/>
  <c r="M806" i="19"/>
  <c r="M827" i="19"/>
  <c r="M821" i="19"/>
  <c r="M826" i="19"/>
  <c r="M802" i="19"/>
  <c r="M816" i="19"/>
  <c r="M825" i="19"/>
  <c r="M832" i="19"/>
  <c r="M804" i="19"/>
  <c r="M813" i="19"/>
  <c r="M823" i="19"/>
  <c r="M830" i="19"/>
  <c r="M799" i="19"/>
  <c r="M815" i="19"/>
  <c r="M818" i="19"/>
  <c r="M822" i="19"/>
  <c r="M828" i="19"/>
  <c r="M810" i="19"/>
  <c r="M814" i="19"/>
  <c r="M820" i="19"/>
  <c r="M766" i="19"/>
  <c r="M769" i="19"/>
  <c r="M776" i="19"/>
  <c r="M782" i="19"/>
  <c r="M790" i="19"/>
  <c r="M765" i="19"/>
  <c r="M784" i="19"/>
  <c r="M777" i="19"/>
  <c r="M783" i="19"/>
  <c r="M795" i="19"/>
  <c r="M780" i="19"/>
  <c r="M797" i="19"/>
  <c r="M772" i="19"/>
  <c r="M794" i="19"/>
  <c r="M785" i="19"/>
  <c r="M779" i="19"/>
  <c r="M775" i="19"/>
  <c r="M789" i="19"/>
  <c r="M771" i="19"/>
  <c r="M767" i="19"/>
  <c r="M787" i="19"/>
  <c r="M796" i="19"/>
  <c r="M768" i="19"/>
  <c r="M774" i="19"/>
  <c r="M786" i="19"/>
  <c r="M791" i="19"/>
  <c r="M761" i="19"/>
  <c r="M760" i="19"/>
  <c r="M756" i="19"/>
  <c r="M762" i="19"/>
  <c r="M763" i="19"/>
  <c r="M757" i="19"/>
  <c r="M758" i="19"/>
  <c r="M759" i="19"/>
  <c r="M755" i="19"/>
  <c r="M754" i="19"/>
  <c r="M749" i="19"/>
  <c r="M753" i="19"/>
  <c r="M750" i="19"/>
  <c r="M748" i="19"/>
  <c r="M752" i="19"/>
  <c r="M751" i="19"/>
  <c r="M745" i="19"/>
  <c r="M747" i="19"/>
  <c r="M746" i="19"/>
  <c r="M744" i="19"/>
  <c r="M743" i="19"/>
  <c r="M742" i="19"/>
  <c r="M725" i="19"/>
  <c r="M740" i="19"/>
  <c r="M741" i="19"/>
  <c r="M739" i="19"/>
  <c r="M738" i="19"/>
  <c r="M735" i="19"/>
  <c r="M737" i="19"/>
  <c r="M736" i="19"/>
  <c r="M730" i="19"/>
  <c r="M734" i="19"/>
  <c r="M729" i="19"/>
  <c r="M733" i="19"/>
  <c r="M732" i="19"/>
  <c r="M731" i="19"/>
  <c r="M721" i="19"/>
  <c r="M728" i="19"/>
  <c r="M727" i="19"/>
  <c r="M139" i="28"/>
  <c r="M140" i="28"/>
  <c r="M723" i="19"/>
  <c r="M726" i="19"/>
  <c r="M724" i="19"/>
  <c r="M722" i="19"/>
  <c r="M699" i="19"/>
  <c r="M707" i="19"/>
  <c r="M720" i="19"/>
  <c r="M719" i="19"/>
  <c r="M717" i="19"/>
  <c r="M718" i="19"/>
  <c r="M716" i="19"/>
  <c r="M700" i="19"/>
  <c r="M708" i="19"/>
  <c r="M715" i="19"/>
  <c r="M714" i="19"/>
  <c r="M697" i="19"/>
  <c r="M698" i="19"/>
  <c r="M706" i="19"/>
  <c r="M701" i="19"/>
  <c r="M709" i="19"/>
  <c r="M702" i="19"/>
  <c r="M710" i="19"/>
  <c r="M705" i="19"/>
  <c r="M711" i="19"/>
  <c r="M704" i="19"/>
  <c r="M712" i="19"/>
  <c r="M703" i="19"/>
  <c r="M713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<sst xmlns="http://schemas.openxmlformats.org/spreadsheetml/2006/main" count="2584" uniqueCount="846">
  <si>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</si>
  <si>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</si>
  <si>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</si>
  <si>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</si>
  <si>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</si>
  <si>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</si>
  <si>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</si>
  <si>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</si>
  <si>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</si>
  <si>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</si>
  <si>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</si>
  <si>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</si>
  <si>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</si>
  <si>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</si>
  <si>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</si>
  <si>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</si>
  <si>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</si>
  <si>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</si>
  <si>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</si>
  <si>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</si>
  <si>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</si>
  <si>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</si>
  <si>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</si>
  <si>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</si>
  <si>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</si>
  <si>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</si>
  <si>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</si>
  <si>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</si>
  <si>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</si>
  <si>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</si>
  <si>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</si>
  <si>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</si>
  <si>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</si>
  <si>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</si>
  <si>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</si>
  <si>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</si>
  <si>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</si>
  <si>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</si>
  <si>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</si>
  <si>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</si>
  <si>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</si>
  <si>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</si>
  <si>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</si>
  <si>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</si>
  <si>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</si>
  <si>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</si>
  <si>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</si>
  <si>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</si>
  <si>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</si>
  <si>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</si>
  <si>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</si>
  <si>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</si>
  <si>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</si>
  <si>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</si>
  <si>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</si>
  <si>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</si>
  <si>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</si>
  <si>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</si>
  <si>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</si>
  <si>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</si>
  <si>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</si>
  <si>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</si>
  <si>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</si>
  <si>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</si>
  <si>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</si>
  <si>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</si>
  <si>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</si>
  <si>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</si>
  <si>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</si>
  <si>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</si>
  <si>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</si>
  <si>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</si>
  <si>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</si>
  <si>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</si>
  <si>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</si>
  <si>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</si>
  <si>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</si>
  <si>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</si>
  <si>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</si>
  <si>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</si>
  <si>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</si>
  <si>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</si>
  <si>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</si>
  <si>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</si>
  <si>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</si>
  <si>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</si>
  <si>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</si>
  <si>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</si>
  <si>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</si>
  <si>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</si>
  <si>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</si>
  <si>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</si>
  <si>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</si>
  <si>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</si>
  <si>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</si>
  <si>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</si>
  <si>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</si>
  <si>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</si>
  <si>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</si>
  <si>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</si>
  <si>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</si>
  <si>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</si>
  <si>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</si>
  <si>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</si>
  <si>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</si>
  <si>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</si>
  <si>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</si>
  <si>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</si>
  <si>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</si>
  <si>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</si>
  <si>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</si>
  <si>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</si>
  <si>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</si>
  <si>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</si>
  <si>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</si>
  <si>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</si>
  <si>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</si>
  <si>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</si>
  <si>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</si>
  <si>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</si>
  <si>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</si>
  <si>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</si>
  <si>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</si>
  <si>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</si>
  <si>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</si>
  <si>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</si>
  <si>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</si>
  <si>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</si>
  <si>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</si>
  <si>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</si>
  <si>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</si>
  <si>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</si>
  <si>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</si>
  <si>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</si>
  <si>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</si>
  <si>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</si>
  <si>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</si>
  <si>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</si>
  <si>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</si>
  <si>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</si>
  <si>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</si>
  <si>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</si>
  <si>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</si>
  <si>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</si>
  <si>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</si>
  <si>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</si>
  <si>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</si>
  <si>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</si>
  <si>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</si>
  <si>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</si>
  <si>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</si>
  <si>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</si>
  <si>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</si>
  <si>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</si>
  <si>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</si>
  <si>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</si>
  <si>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</si>
  <si>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</si>
  <si>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</si>
  <si>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</si>
  <si>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</si>
  <si>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</si>
  <si>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</si>
  <si>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</si>
  <si>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</si>
  <si>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</si>
  <si>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</si>
  <si>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</si>
  <si>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</si>
  <si>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</si>
  <si>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</si>
  <si>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</si>
  <si>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</si>
  <si>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</si>
  <si>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</si>
  <si>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</si>
  <si>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</si>
  <si>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</si>
  <si>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</si>
  <si>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</si>
  <si>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</si>
  <si>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</si>
  <si>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</si>
  <si>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</si>
  <si>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</si>
  <si>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</si>
  <si>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</si>
  <si>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</si>
  <si>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</si>
  <si>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</si>
  <si>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</si>
  <si>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</si>
  <si>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</si>
  <si>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</si>
  <si>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</si>
  <si>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</si>
  <si>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</si>
  <si>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</si>
  <si>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</si>
  <si>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</si>
  <si>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</si>
  <si>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</si>
  <si>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</si>
  <si>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</si>
  <si>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</si>
  <si>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</si>
  <si>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</si>
  <si>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</si>
  <si>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</si>
  <si>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</si>
  <si>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</si>
  <si>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</si>
  <si>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</si>
  <si>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</si>
  <si>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</si>
  <si>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</si>
  <si>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</si>
  <si>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</si>
  <si>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</si>
  <si>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</si>
  <si>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</si>
  <si>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</si>
  <si>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</si>
  <si>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</si>
  <si>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</si>
  <si>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</si>
  <si>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</si>
  <si>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</si>
  <si>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</si>
  <si>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</si>
  <si>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</si>
  <si>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</si>
  <si>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</si>
  <si>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</si>
  <si>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</si>
  <si>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</si>
  <si>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</si>
  <si>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</si>
  <si>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</si>
  <si>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</si>
  <si>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</si>
  <si>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</si>
  <si>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</si>
  <si>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</si>
  <si>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</si>
  <si>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</si>
  <si>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</si>
  <si>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</si>
  <si>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</si>
  <si>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</si>
  <si>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</si>
  <si>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</si>
  <si>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</si>
  <si>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</si>
  <si>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</si>
  <si>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</si>
  <si>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</si>
  <si>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</si>
  <si>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</si>
  <si>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</si>
  <si>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</si>
  <si>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</si>
  <si>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</si>
  <si>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</si>
  <si>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</si>
  <si>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</si>
  <si>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</si>
  <si>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</si>
  <si>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</si>
  <si>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</si>
  <si>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</si>
  <si>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</si>
  <si>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</si>
  <si>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</si>
  <si>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</si>
  <si>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</si>
  <si>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</si>
  <si>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</si>
  <si>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</si>
  <si>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</si>
  <si>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</si>
  <si>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</si>
  <si>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</si>
  <si>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</si>
  <si>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</si>
  <si>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</si>
  <si>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</si>
  <si>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</si>
  <si>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</si>
  <si>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</si>
  <si>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</si>
  <si>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</si>
  <si>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</si>
  <si>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</si>
  <si>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</si>
  <si>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</si>
  <si>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</si>
  <si>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</si>
  <si>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</si>
  <si>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</si>
  <si>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</si>
  <si>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</si>
  <si>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</si>
  <si>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</si>
  <si>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</si>
  <si>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</si>
  <si>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</si>
  <si>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</si>
  <si>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</si>
  <si>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</si>
  <si>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</si>
  <si>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</si>
  <si>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</si>
  <si>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</si>
  <si>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</si>
  <si>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</si>
  <si>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</si>
  <si>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</si>
  <si>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</si>
  <si>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</si>
  <si>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</si>
  <si>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</si>
  <si>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</si>
  <si>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</si>
  <si>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</si>
  <si>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</si>
  <si>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</si>
  <si>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</si>
  <si>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</si>
  <si>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</si>
  <si>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</si>
  <si>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</si>
  <si>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</si>
  <si>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</si>
  <si>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</si>
  <si>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</si>
  <si>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</si>
  <si>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</si>
  <si>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</si>
  <si>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</si>
  <si>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</si>
  <si>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</si>
  <si>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</si>
  <si>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</si>
  <si>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</si>
  <si>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</si>
  <si>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</si>
  <si>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</si>
  <si>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</si>
  <si>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</si>
  <si>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</si>
  <si>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</si>
  <si>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</si>
  <si>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</si>
  <si>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</si>
  <si>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</si>
  <si>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</si>
  <si>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</si>
  <si>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</si>
  <si>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</si>
  <si>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</si>
  <si>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</si>
  <si>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</si>
  <si>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</si>
  <si>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</si>
  <si>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</si>
  <si>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</si>
  <si>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</si>
  <si>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</si>
  <si>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</si>
  <si>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</si>
  <si>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</si>
  <si>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</si>
  <si>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</si>
  <si>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</si>
  <si>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</si>
  <si>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</si>
  <si>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</si>
  <si>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</si>
  <si>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</si>
  <si>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</si>
  <si>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</si>
  <si>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</si>
  <si>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</si>
  <si>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</si>
  <si>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</si>
  <si>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</si>
  <si>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</si>
  <si>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</si>
  <si>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</si>
  <si>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</si>
  <si>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</si>
  <si>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</si>
  <si>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</si>
  <si>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</si>
  <si>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</si>
  <si>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</si>
  <si>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</si>
  <si>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</si>
  <si>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</si>
  <si>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</si>
  <si>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</si>
  <si>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</si>
  <si>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</si>
  <si>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</si>
  <si>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</si>
  <si>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</si>
  <si>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</si>
  <si>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</si>
  <si>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</si>
  <si>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</si>
  <si>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</si>
  <si>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</si>
  <si>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</si>
  <si>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</si>
  <si>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</si>
  <si>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</si>
  <si>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</si>
  <si>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</si>
  <si>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</si>
  <si>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</si>
  <si>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</si>
  <si>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</si>
  <si>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</si>
  <si>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</si>
  <si>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</si>
  <si>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</si>
  <si>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</si>
  <si>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</si>
  <si>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</si>
  <si>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</si>
  <si>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</si>
  <si>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</si>
  <si>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</si>
  <si>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</si>
  <si>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</si>
  <si>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</si>
  <si>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</si>
  <si>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</si>
  <si>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</si>
  <si>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</si>
  <si>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</si>
  <si>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</si>
  <si>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</si>
  <si>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</si>
  <si>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</si>
  <si>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</si>
  <si>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</si>
  <si>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</si>
  <si>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</si>
  <si>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</si>
  <si>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</si>
  <si>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</si>
  <si>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</si>
  <si>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</si>
  <si>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</si>
  <si>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</si>
  <si>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</si>
  <si>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</si>
  <si>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</si>
  <si>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</si>
  <si>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</si>
  <si>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</si>
  <si>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</si>
  <si>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</si>
  <si>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</si>
  <si>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</si>
  <si>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</si>
  <si>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</si>
  <si>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</si>
  <si>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</si>
  <si>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</si>
  <si>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</si>
  <si>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</si>
  <si>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</si>
  <si>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</si>
  <si>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</si>
  <si>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</si>
  <si>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</si>
  <si>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</si>
  <si>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</si>
  <si>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</si>
  <si>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</si>
  <si>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</si>
  <si>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</si>
  <si>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</si>
  <si>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</si>
  <si>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</si>
  <si>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</si>
  <si>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</si>
  <si>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</si>
  <si>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</si>
  <si>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</si>
  <si>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</si>
  <si>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</si>
  <si>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</si>
  <si>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</si>
  <si>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</si>
  <si>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</si>
  <si>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</si>
  <si>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</si>
  <si>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</si>
  <si>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</si>
  <si>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</si>
  <si>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</si>
  <si>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</si>
  <si>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</si>
  <si>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</si>
  <si>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</si>
  <si>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</si>
  <si>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</si>
  <si>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</si>
  <si>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</si>
  <si>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</si>
  <si>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</si>
  <si>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</si>
  <si>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</si>
  <si>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</si>
  <si>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</si>
  <si>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</si>
  <si>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</si>
  <si>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</si>
  <si>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</si>
  <si>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</si>
  <si>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</si>
  <si>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</si>
  <si>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</si>
  <si>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</si>
  <si>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</si>
  <si>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</si>
  <si>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</si>
  <si>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</si>
  <si>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</si>
  <si>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</si>
  <si>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</si>
  <si>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</si>
  <si>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</si>
  <si>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</si>
  <si>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</si>
  <si>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</si>
  <si>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</si>
  <si>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</si>
  <si>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</si>
  <si>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</si>
  <si>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</si>
  <si>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</si>
  <si>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</si>
  <si>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</si>
  <si>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</si>
  <si>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</si>
  <si>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</si>
  <si>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</si>
  <si>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</si>
  <si>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</si>
  <si>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</si>
  <si>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</si>
  <si>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</si>
  <si>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</si>
  <si>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</si>
  <si>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</si>
  <si>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</si>
  <si>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</si>
  <si>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</si>
  <si>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</si>
  <si>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</si>
  <si>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</si>
  <si>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</si>
  <si>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</si>
  <si>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</si>
  <si>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</si>
  <si>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</si>
  <si>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</si>
  <si>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</si>
  <si>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</si>
  <si>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</si>
  <si>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</si>
  <si>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</si>
  <si>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</si>
  <si>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</si>
  <si>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</si>
  <si>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</si>
  <si>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</si>
  <si>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</si>
  <si>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</si>
  <si>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</si>
  <si>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</si>
  <si>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</si>
  <si>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</si>
  <si>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</si>
  <si>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</si>
  <si>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</si>
  <si>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</si>
  <si>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</si>
  <si>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</si>
  <si>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</si>
  <si>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</si>
  <si>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</si>
  <si>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</si>
  <si>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</si>
  <si>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</si>
  <si>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</si>
  <si>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</si>
  <si>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</si>
  <si>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</si>
  <si>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</si>
  <si>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</si>
  <si>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</si>
  <si>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</si>
  <si>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</si>
  <si>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</si>
  <si>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</si>
  <si>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</si>
  <si>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</si>
  <si>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</si>
  <si>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</si>
  <si>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</si>
  <si>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</si>
  <si>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</si>
  <si>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</si>
  <si>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</si>
  <si>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</si>
  <si>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</si>
  <si>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</si>
  <si>
    <t>2021-10-18T17:00:00</t>
  </si>
  <si>
    <t>DECEDUTI: N. 1 IL 18/10/21 - N. 3 IL 17/10/21 - N. 1 IL 16/10/21</t>
  </si>
  <si>
    <t>2021-10-19T17:00:00</t>
  </si>
  <si>
    <t>DECEDUTI: N. 1 IL 19/10/21 - N. 5 IL 17/10/21 - N. 1 IL 16/10/21 - N. 1 IL 12/10/21 - N. 1 IL 11/10/21 - N. 1 IL 04/09/21 - N. 1 IL 02/09/21 - N. 1 IL 30/07/21 - N. 1 IL 01/07/21</t>
  </si>
  <si>
    <t>Sul numero complessivo dei tamponi molecolari comunicati in data odierna, n. 289 sono relativi a mesi precedenti</t>
  </si>
  <si>
    <t>2021-10-20T17:00:00</t>
  </si>
  <si>
    <t>DECEDUTI: N. 3 IL 19/10/21 - N. 1 IL 18/10/21 - N. 1 IL 14/08/21</t>
  </si>
  <si>
    <t>Sul numero complessivo dei tamponi molecolari comunicati in data odierna, n. 23 sono relativi a periodi precedenti</t>
  </si>
  <si>
    <t>L'incremento dei casi confermati, comunicati in data odierna, pari a 368 - n. 2 sono relativi a giorni  precedenti</t>
  </si>
  <si>
    <t>2021-10-21T17:00:00</t>
  </si>
  <si>
    <t>DECEDUTI: N. 2 IL 20/10/21 - N. 2 IL 19/10/21 - N. 1 IL 30/09/21  N. 1 IL 16/09/21 N. 1 IL 31/08/21</t>
  </si>
  <si>
    <t xml:space="preserve">Sul numero complessivo dei tamponi molecolari comunicati in data odierna, n. 531 sono relativi a giorni </t>
  </si>
  <si>
    <t>L'incremento dei casi confermati, comunicati in data odierna, pari a 286 - n. 5 sono relativi a giorni precedenti</t>
  </si>
  <si>
    <t>2021-10-22T17:00:00</t>
  </si>
  <si>
    <t>DECEDUTI: N. 1 IL 21/10/21 - N. 3 IL 20/10/21 - N. 1 IL 28/09/21 N. 1 IL 22/08/21</t>
  </si>
  <si>
    <t>Sul numero complessivo dei tamponi molecolari comunicati in data odierna, n. 60 sono relativi a giorni precedenti</t>
  </si>
  <si>
    <t>2021-10-23T17:00:00</t>
  </si>
  <si>
    <t>DECEDUTI: N. 2 IL 22/10/21 - N. 1 IL 21/10/21 - N. 1 IL 16/09/21 N. 1 IL 15/09/21 -N. 1 IL 14/09/2021</t>
  </si>
  <si>
    <t>Sul numero complessivo dei tamponi molecolari comunicati in data odierna, n. 12 sono relativi a giorni precedenti</t>
  </si>
  <si>
    <t>Sul numero complessivo dei casi confermati comunicati in data odierna, n. 1 è relativo a giorni precedenti</t>
  </si>
  <si>
    <t>2021-10-24T17:00:00</t>
  </si>
  <si>
    <t>DECEDUTI: N. 1 IL 23/10/21 - N. 4 IL 22/10/21 - N. 1 IL 20/10/21 N. 1 IL 08/08/21</t>
  </si>
  <si>
    <t>18-24 ott</t>
  </si>
  <si>
    <t>2021-10-25T17:00:00</t>
  </si>
  <si>
    <t>2021-10-26T17:00:00</t>
  </si>
  <si>
    <t>DECEDUTI: N. 1 IL 25/10/21 - N. 5 IL 24/10/21 - N. 1 IL 23/10/21 N. 1 IL 01/09/21</t>
  </si>
  <si>
    <t>Sul numero complessivo dei tamponi molecolari comunicati in data odierna, n. 1105 sono relativi a giorni precedenti</t>
  </si>
  <si>
    <t>Sul numero complessivo dei casi confermati comunicati in data odierna, n. 2 sono relativi a giorni precedenti</t>
  </si>
  <si>
    <t>2021-10-27T17:00:00</t>
  </si>
  <si>
    <t>DECEDUTI: N. 3 IL 26/10/21 - N. 1 IL 25/10/21 - N. 2 IL 24/10/21</t>
  </si>
  <si>
    <t>Sul numero complessivo dei tamponi molecolari comunicati in data odierna, n. 39 sono relativi a giorni precedenti</t>
  </si>
  <si>
    <t>2021-10-28T17:00:00</t>
  </si>
  <si>
    <t>DECEDUTI: N. 3 IL 27/10/21 - N. 1 IL 25/10/21 - N. 1 IL 23/10/21- N. 1 IL 17/10/21- N. 1 IL 10/09/21- N. 1 IL 05/09/21- N. 1 IL 24/08/21</t>
  </si>
  <si>
    <t>Sul numero complessivo dei tamponi molecolari comunicati in data odierna, n. 53 sono relativi a giorni precedenti</t>
  </si>
  <si>
    <t>2021-10-29T17:00:00</t>
  </si>
  <si>
    <t>DECEDUTI: N. 1 IL 27/10/21 - N. 1 IL 26/10/21 - N. 1 IL 27/08/21</t>
  </si>
  <si>
    <t>Sul numero complessivo dei tamponi molecolari comunicati in data odierna, n. 54 sono relativi a giorni precedenti</t>
  </si>
  <si>
    <t>Sul numero complessivo dei casi confermati comunicati in data odierna, n. 3 sono relativi a giorni precedenti</t>
  </si>
  <si>
    <t>2021-10-30T17:00:00</t>
  </si>
  <si>
    <t>DECEDUTI: N. 1 IL 29/10/21 - N. 1 IL 28/10/21 - N. 1 IL 20/09/21</t>
  </si>
  <si>
    <t>2021-10-31T17:00:00</t>
  </si>
  <si>
    <t>DECEDUTI: N. 1 IL 30/10/21 - N. 1 IL 29/10/21</t>
  </si>
  <si>
    <t>25-31 ott</t>
  </si>
  <si>
    <t>2021-11-01T17:00:00</t>
  </si>
  <si>
    <t>DECEDUTI: N. 2 IL 31/10/21</t>
  </si>
  <si>
    <t>2021-11-02T17:00:00</t>
  </si>
  <si>
    <t>DECEDUTI: N. 1 IL 01/11/21 - N. 1 IL 31/10/21 - N. 1 IL 29/10/21</t>
  </si>
  <si>
    <t>Dalla data odierna per la rilevazione del dato aggregato sui tamponi rapidi è in uso a livello regionale un nuovo flusso informativo che tiene conto di ulteriori fonti (ad esempio le farmacie)</t>
  </si>
  <si>
    <t>2021-11-03T17:00:00</t>
  </si>
  <si>
    <t>DECEDUTI: N. 2 IL 02/11/21 - N. 1 IL 01/11/21 - N. 1 IL 31/10/21 - N. 3 IL 29/10/21</t>
  </si>
  <si>
    <t>2021-11-04T17:00:00</t>
  </si>
  <si>
    <t>DECEDUTI: N. 1 IL 03/11/21 - N. 3 IL 02/11/21</t>
  </si>
  <si>
    <t>2021-11-05T17:00:00</t>
  </si>
  <si>
    <t>DECEDUTI: N. 3 IL 04/11/21 - N. 3 IL 03/11/21 - N. 1 IL 23/10/21 - N. 1 IL 11/10/21 N. 1 IL 21/09/21</t>
  </si>
  <si>
    <t>2021-11-06T17:00:00</t>
  </si>
  <si>
    <t>DECEDUTI: N. 1 IL 05/11/21 - N. 2 IL 04/11/21 - N. 1 IL 27/10/21</t>
  </si>
  <si>
    <t>2021-11-07T17:00:00</t>
  </si>
  <si>
    <t>DECEDUTI: N. 1 IL 05/11/21 - N. 1 IL 20/10/21</t>
  </si>
  <si>
    <t>1-7 nov</t>
  </si>
  <si>
    <t>2021-11-08T17:00:00</t>
  </si>
  <si>
    <t>In seguito alla verifica sui sistemi informatitici da parte dell'ASP di Messina, sul numero complessivo dei tamponi molecolari comunicati in data odierna, n. 3722 sono relativi a periodi precedenti</t>
  </si>
  <si>
    <t>In seguito alla verifica sui sistemi informatitici da parte dell'ASP di Messina, sul numero complessivo dei casi confermati comunicati in data odierna, n. 354 sono relativi a periodi precedenti al 05/11/21</t>
  </si>
  <si>
    <t>2021-11-09T17:00:00</t>
  </si>
  <si>
    <t>DECEDUTI: N. 5 IL 07/11/21 - N. 5 IL 06/11/21 - N. 1 IL 01/11/21</t>
  </si>
  <si>
    <t>2021-11-10T17:00:00</t>
  </si>
  <si>
    <t>DECEDUTI: N. 3 IL 09/11/21 - N. 4 IL 08/11/21 - N. 1 IL 07/11/21 -  N. 1 IL 27/08/21</t>
  </si>
  <si>
    <t>2021-11-11T17:00:00</t>
  </si>
  <si>
    <t>DECEDUTI: N. 2 IL 10/11/21 - N. 4 IL 09/11/21 - N. 1 IL 08/11/21 - N. 1 IL 14/10/21 - N. 1 IL 08/09/21</t>
  </si>
  <si>
    <t>Sul numero complessivo dei tamponi molecolari comunicati in data odierna, n. 156 sono relativi a periodi precedenti</t>
  </si>
  <si>
    <t>Sul numero complessivo dei casi confermati comunicati in data odierna, n. 12 sono relativi a giorni precedenti al 06/11/21</t>
  </si>
  <si>
    <t>2021-11-12T17:00:00</t>
  </si>
  <si>
    <t>DECEDUTI: N. 1 IL 11/11/21 - N. 2 IL 10/11/21 - N. 1 IL 09/11/21 - N. 1 IL 25/10/21 - N. 1 IL 29/09/21 - N. 1 IL 24/06/21</t>
  </si>
  <si>
    <t>2021-11-13T17:00:00</t>
  </si>
  <si>
    <t>DECEDUTI: N. 3 IL 11/11/21</t>
  </si>
  <si>
    <t>2021-11-14T17:00:00</t>
  </si>
  <si>
    <t>DECEDUTI: N. 1 IL 13/11/21 - N. 1 IL 12/11/21</t>
  </si>
  <si>
    <t>8-14 nov</t>
  </si>
  <si>
    <t>2021-11-15T17:00:00</t>
  </si>
  <si>
    <t>DECEDUTI: N. 1 IL 14/11/21 - N. 2 IL 13/11/21</t>
  </si>
  <si>
    <t>2021-11-16T17:00:00</t>
  </si>
  <si>
    <t>DECEDUTI: N. 3 IL 15/11/21 - N. 5 IL 14/11/21 - N. 1 IL 13/11/21 - N. 1 IL 12/11/21 - N. 1 IL 09/11/21 - N. 1 IL 07/11/21 - N. 1 IL 24/10/21 - N. 1 IL 11/10/21 - N. 1 IL 08/11/21 - N. 1 IL 05/11/21</t>
  </si>
  <si>
    <t>Sul numero complessivo dei casi confermati comunicati in data odierna, n. 80 sono relativi a giorni precedenti al 12/11/21</t>
  </si>
  <si>
    <t>2021-11-17T17:00:00</t>
  </si>
  <si>
    <t>DECEDUTI: N. 1 IL 17/11/21 - N. 4 IL 16/11/21 - N. 1 IL 15/11/21 - N. 1 IL 14/11/21</t>
  </si>
  <si>
    <t>2021-11-18T17:00:00</t>
  </si>
  <si>
    <t>DECEDUTI: N. 3 IL 17/11/21 - N. 3 IL 16/11/21 - N. 1 IL 15/11/21 - N. 1 IL 11/11/21 - N. 1 IL 10/11/21</t>
  </si>
  <si>
    <t>Sul numero complessivo dei tamponi molecolari comunicati in data odierna, n. 123 sono relativi a periodi precedenti</t>
  </si>
  <si>
    <t>Sul numero complessivo dei casi confermati comunicati in data odierna, n. 4 sono relativi al giorno 8/11/21 e n. 10 al giorno 9/11/21</t>
  </si>
  <si>
    <t>2021-11-19T17:00:00</t>
  </si>
  <si>
    <t>DECEDUTI: N. 2 IL 18/11/21 - N. 4 IL 17/11/21</t>
  </si>
  <si>
    <t>Sul numero complessivo dei tamponi molecolari comunicati in data odierna, n. 676 sono relativi a periodi precedenti</t>
  </si>
  <si>
    <t>Sul numero complessivo dei casi confermati comunicati in data odierna, n. 15 sono relativi a giorni precedenti al 13/11/21</t>
  </si>
  <si>
    <t>2021-11-20T17:00:00</t>
  </si>
  <si>
    <t>DECEDUTI: N. 3 IL 19/11/21 - N. 2 IL 18/11/21 - N. 1 IL 16/11/21</t>
  </si>
  <si>
    <t>2021-11-21T17:00:00</t>
  </si>
  <si>
    <t>DECEDUTI: N. 3 IL 20/11/21 - N. 3 IL 19/11/21 - N. 1 IL 09/06/21 - N. 1 IL 12/05/21 - N. 1 IL 26/04/21</t>
  </si>
  <si>
    <t>15-21 nov</t>
  </si>
  <si>
    <t>2021-11-22T17:00:00</t>
  </si>
  <si>
    <t>2021-11-23T17:00:00</t>
  </si>
  <si>
    <t>DECEDUTI: N. 2 IL 22/11/21 - N. 5 IL 21/11/21 - N. 4 IL 20/11/21 - N. 2 IL 19/11/21 - N. 1 IL 18/11/21 - N. 1 IL 14/11/21 - N. 1 IL 03/09/21</t>
  </si>
  <si>
    <t>2021-11-24T17:00:00</t>
  </si>
  <si>
    <t>DECEDUTI: N. 1 IL 24/11/21 - N. 3 IL 23/11/21 - N. 2 IL 22/11/21</t>
  </si>
  <si>
    <t>Sul numero complessivo dei casi confermati comunicati in data odierna, n. 12 sono relativi a periodi antecedenti al 18/11/2021</t>
  </si>
  <si>
    <t>2021-11-25T17:00:00</t>
  </si>
  <si>
    <t>DECEDUTI: N. 1 IL 25/11/21 - N. 1 IL 24/11/21 -  N. 1 IL 23/11/21 - N. 1 IL 14/11/21 - N. 1 IL 02/10/21</t>
  </si>
  <si>
    <t>2021-11-26T17:00:00</t>
  </si>
  <si>
    <t>DECEDUTI: N. 1 IL 26/11/21 - N. 2 IL 25/11/21 - N. 2 IL 24/11/21 - N. 1 IL 23/11/21</t>
  </si>
  <si>
    <t>2021-11-27T17:00:00</t>
  </si>
  <si>
    <t>DECEDUTI: N. 3 IL 26/11/21 - N. 3 IL 25/11/21 - N. 2 IL 24/11/21</t>
  </si>
  <si>
    <t>2021-11-28T17:00:00</t>
  </si>
  <si>
    <t>DECEDUTI: N. 3 IL 27/11/21 - N. 1 IL 26/11/21</t>
  </si>
  <si>
    <t>22-28 nov</t>
  </si>
  <si>
    <t>2021-11-29T17:00:00</t>
  </si>
  <si>
    <t>DECEDUTI: N. 4 IL 28/11/21 - N. 2 IL 27/11/21</t>
  </si>
  <si>
    <t>2021-11-30T17:00:00</t>
  </si>
  <si>
    <t>DECEDUTI: N. 1 IL 30/11/21 - N. 3 IL 29/11/21  - N. 3 IL 28/11/21 - N. 1 IL 27/11/21</t>
  </si>
  <si>
    <t>2021-12-01T17:00:00</t>
  </si>
  <si>
    <t>DECEDUTI: N. 3 IL 30/11/21 - N. 3 IL 29/11/21 - N. 1 IL 28/11/21 - N. 1 IL 26/11/21 - N. 1 IL 28/10/21</t>
  </si>
  <si>
    <t>2021-12-02T17:00:00</t>
  </si>
  <si>
    <t>DECEDUTI: N. 2 IL 30/11/21 - N. 1 IL 28/11/21 - N. 1 IL 14/11/21</t>
  </si>
  <si>
    <t>Sul numero complessivo dei casi confermati comunicati in data odierna, n. 13 sono relativi a giorni precedenti al 25/11/21</t>
  </si>
  <si>
    <t>2021-12-03T17:00:00</t>
  </si>
  <si>
    <t>DECEDUTI: N. 1 IL 03/12/21 - N. 4 IL 01/12/21</t>
  </si>
  <si>
    <t>2021-12-04T17:00:00</t>
  </si>
  <si>
    <t>DECEDUTI: N. 1 IL 03/12/21 - N. 4 IL 02/12/21</t>
  </si>
  <si>
    <t>2021-12-05T17:00:00</t>
  </si>
  <si>
    <t>DECEDUTI: N. 3 IL 04/12/21 - N. 2 IL 03/12/21 - N. 1 IL 01/12/21</t>
  </si>
  <si>
    <t>29 nov-5 dic</t>
  </si>
  <si>
    <t>2021-12-06T17:00:00</t>
  </si>
  <si>
    <t>DECEDUTI: N. 1 IL 05/12/21 - N. 4 IL 04/12/21 - N. 1 IL 03/12/2</t>
  </si>
  <si>
    <t>2021-12-07T17:00:00</t>
  </si>
  <si>
    <t>DECEDUTI: N. 3 IL 06/12/21 - N. 5 IL 05/12/21 - N. 2 IL 03/12/21</t>
  </si>
  <si>
    <t>2021-12-08T17:00:00</t>
  </si>
  <si>
    <t>DECEDUTI: N. 5 IL 07/12/21 - N. 3 IL 06/12/21 - N. 2 IL 02/12/21</t>
  </si>
  <si>
    <t>2021-12-09T17:00:00</t>
  </si>
  <si>
    <t>DECEDUTI: N. 1 IL 07/12/21 - N. 1 IL 06/12/21</t>
  </si>
  <si>
    <t>2021-12-10T17:00:00</t>
  </si>
  <si>
    <t>DECEDUTI: N. 5 IL 09/12/21 - N. 1 IL 08/12/21</t>
  </si>
  <si>
    <t>2021-12-11T17:00:00</t>
  </si>
  <si>
    <t>DECEDUTI: N. 2 IL 10/12/21 - N. 3 IL 09/12/21 - N. 1 IL 08/12/21 - N. 1 IL 07/12/21 - N. 1 IL 05/12/21</t>
  </si>
  <si>
    <t>2021-12-12T17:00:00</t>
  </si>
  <si>
    <t>DECEDUTI: N. 1 IL 11/12/21 - N. 5 IL 10/12/21</t>
  </si>
  <si>
    <t>6-12 dic</t>
  </si>
  <si>
    <t>2021-12-13T17:00:00</t>
  </si>
  <si>
    <t>DECEDUTI: N. 2 IL 12/12/21 - N. 2 IL 11/12/21 - N. 1 IL 10/12/21</t>
  </si>
  <si>
    <t>2021-12-14T17:00:00</t>
  </si>
  <si>
    <t>DECEDUTI: N. 1 IL 13/12/21 - N. 5 IL 12/12/21 - N. 1 IL 09/12/21 - N. 1 IL 17/11/2021</t>
  </si>
  <si>
    <t>2021-12-15T17:00:00</t>
  </si>
  <si>
    <t>DECEDUTI: N. 2 IL 14/12/21 - N. 7 IL 13/12/21 - N. 1 IL 11/12/21 - N. 1 IL 10/12/2021 - N. 1 IL 09/12/2021</t>
  </si>
  <si>
    <t>2021-12-16T17:00:00</t>
  </si>
  <si>
    <t>DECEDUTI: N. 2 IL 15/12/21 - N. 8 IL 14/12/21 - N. 1 IL 12/12/21</t>
  </si>
  <si>
    <t>2021-12-17T17:00:00</t>
  </si>
  <si>
    <t>DECEDUTI: N. 2 IL 16/12/21 - N. 4 IL 15/12/21 - N. 3 IL 14/12/21 - N. 1 IL 05/12/21 - N. 1 IL 28/11/21</t>
  </si>
  <si>
    <t>2021-12-18T17:00:00</t>
  </si>
  <si>
    <t>DECEDUTI: N. 3 IL 17/12/21 - N. 5 IL 16/12/21 - N. 1 IL 09/12/21 - N. 1 IL 08/12/21</t>
  </si>
  <si>
    <t>2021-12-19T17:00:00</t>
  </si>
  <si>
    <t>DECEDUTI: N. 1 IL 18/12/21 N. 6 IL 17/12/21 - N. 1 IL 27/11/21 - N. 1 IL 19/11/21 - N. 1 IL 17/11/21</t>
  </si>
  <si>
    <t>Sul numero complessivo dei casi confermati comunicati in data odierna, n. 49, imputabili alla provincia di Trapani,  sono relativi a giorni precedenti il 14/12/21</t>
  </si>
  <si>
    <t>2021-12-20T17:00:00</t>
  </si>
  <si>
    <t>Dalla data odierna la rilevazione del dato aggregato relativo ai casi positivi, test antigenici e molecolari, verrà riferita ai dati diagnosticati del giorno precedente, fino alle ore 24. Nota prot. 51171 del 15/12/21 DECEDUTI: N. 3 IL 19/12/21 N. 3 IL 18/12/21</t>
  </si>
  <si>
    <t>2021-12-21T17:00:00</t>
  </si>
  <si>
    <t>DECEDUTI: N. 2 IL 20/12/21 - N. 3 IL 19/12/21 - N. 3 IL 18/11/21 - N. 1 IL 17/11/21</t>
  </si>
  <si>
    <t>2021-12-22T17:00:00</t>
  </si>
  <si>
    <t>Sul numero complessivo dei casi confermati comunicati in data odierna, n. 40  sono relativi a giorni precedenti il 17/12/21 DECEDUTI: N. 5 IL 21/12/21 N. 8 IL 20/12/21 - N. 1 IL 19/12/21 - N. 1 IL 05/12/21 - N. 1 IL 30/11/21 - N. 1 IL 28/11/21</t>
  </si>
  <si>
    <t>2021-12-23T17:00:00</t>
  </si>
  <si>
    <t>DECEDUTI: N. 4 IL 22/12/21 - N. 5 IL 21/12/21 - N. 2 IL 19/12/21 - N. 1 IL 12/12/21 - N. 1 IL 24/11/21 - N. 1 IL 20/11/21 - N. 1 IL 17/11/21</t>
  </si>
  <si>
    <t>2021-12-24T17:00:00</t>
  </si>
  <si>
    <t>DECEDUTI: N. 4 IL 23/12/21 - N. 4 IL 22/12/21</t>
  </si>
  <si>
    <t>La definizione di caso prevede la conferma con tampone molecolare (circolare prot. 7393 del 25/2/21) pertanto il numero di casi confermati da tampone rapido è pari a 0</t>
  </si>
  <si>
    <t>2021-12-25T17:00:00</t>
  </si>
  <si>
    <t>DECEDUTI: N. 3 IL 24/12/21 - N. 8 IL 23/12/21 - N. 1 IL 22/12/21 - N. 1 IL 03/12/21</t>
  </si>
  <si>
    <t>2021-12-26T17:00:00</t>
  </si>
  <si>
    <t>DECEDUTI: N. 2 IL 25/12/21 - N. 5 IL 24/12/21 - N. 2 IL 23/12/21 - N. 1 IL 22/12/21</t>
  </si>
  <si>
    <t>13-19 dic</t>
  </si>
  <si>
    <t>20-26 dic</t>
  </si>
  <si>
    <t>2021-12-27T17:00:00</t>
  </si>
  <si>
    <t>DECEDUTI: N. 2 IL 26/12/21 - N. 12 IL 25/12/21 - N. 4 IL 24/12/21 - N. 1 IL 23/12/21 - N. 1 IL 21/12/21</t>
  </si>
  <si>
    <t>2021-12-28T17:00:00</t>
  </si>
  <si>
    <t>DECEDUTI: N. 1 IL 28/12/21 - N. 5 IL 27/12/21 - N. 13 IL 26/12/21 - N. 3 IL 25/12/21 - N. 5 IL 24/12/21 - N. 1 IL 08/12/21</t>
  </si>
  <si>
    <t>2021-12-29T17:00:00</t>
  </si>
  <si>
    <t>DECEDUTI: N. 2 IL 28/12/21 - N. 4 IL 27/12/21</t>
  </si>
  <si>
    <t>2021-12-30T17:00:00</t>
  </si>
  <si>
    <t xml:space="preserve"> DECEDUTI: N. 6 IL 29/12/21 - N. 4 IL 28/12/21 - N. 4 IL 27/12/21 - N. 1 IL 26/12/21 - N. 1 IL 25/12/21 - N. 1 IL 24/12/21</t>
  </si>
  <si>
    <t>Sul numero complessivo dei casi confermati comunicati in data odierna, n. 118 sono relativi a giorni precedenti il 24/12/21</t>
  </si>
  <si>
    <t>2021-12-31T17:00:00</t>
  </si>
  <si>
    <t>DECEDUTI: N. 2 IL 30/12/21 - N. 2 IL 29/12/21</t>
  </si>
  <si>
    <t xml:space="preserve">Sul numero complessivo dei casi confermati comunicati in data odierna, n. 16 sono relativi a giorni precedenti il 23/12/21           </t>
  </si>
  <si>
    <t>2022-01-01T17:00:00</t>
  </si>
  <si>
    <t>DECEDUTI: N. 3 IL 31/12/21 - N. 8 IL 30/12/21 - N. 1 IL 29/12/21</t>
  </si>
  <si>
    <t>2022-01-02T17:00:00</t>
  </si>
  <si>
    <t>DECEDUTI: N. 4 IL 01/01/22 - N. 9 IL 31/12/21</t>
  </si>
  <si>
    <t>27 dic-2 gen</t>
  </si>
  <si>
    <t>2022-01-03T17:00:00</t>
  </si>
  <si>
    <t>DECEDUTI: N. 1 IL 03/01/22 - N. 3 IL 02/01/22 - N. 10 IL 01/01/22 - N. 1 IL 31/12/21 - N. 1 IL 06/12/21</t>
  </si>
  <si>
    <t>2022-01-04T17:00:00</t>
  </si>
  <si>
    <t>DECEDUTI: N. 1 IL 04/01/22 - N. 7 IL 03/01/22 - N. 16 IL 02/01/22 - N. 6 IL 01/01/22 - N. 1 IL 31/12/21 - N. 4 IL 30/12/21 -  N. 1 IL 28/12/21 - N. 3 IL 27/12/21 - N. 1 IL 25/12/21</t>
  </si>
  <si>
    <t>2022-01-05T17:00:00</t>
  </si>
  <si>
    <t>DECEDUTI: N. 8 IL 04/01/22 - N. 19 IL 03/01/22 - N. 1 IL 02/01/22 - N. 1 IL 01/01/22 - N. 2 IL 31/12/21 - N. 1 IL 27/12/21</t>
  </si>
  <si>
    <t>2022-01-06T17:00:00</t>
  </si>
  <si>
    <t>DECEDUTI: N. 8 IL 05/01/22 - N. 6 IL 04/01/22 - N. 4 IL 03/01/22 - N. 1 IL 21/12/21</t>
  </si>
  <si>
    <t>Si informa che dalla data odierna per la definizione di caso vengono presi in considerazione anche i casi confermati da test antigenico (Circ. 474 del 05/01/22)</t>
  </si>
  <si>
    <t>2022-01-07T17:00:00</t>
  </si>
  <si>
    <t>DECEDUTI: N. 1 IL 06/01/22 - N. 8 IL 05/01/22</t>
  </si>
  <si>
    <t>2022-01-08T17:00:00</t>
  </si>
  <si>
    <t>DECEDUTI: N. 7 IL 07/01/22 - N. 10 IL 06/01/22 - N. 6 IL 05/01/22 - N. 1 IL 25/12/21</t>
  </si>
  <si>
    <t>2022-01-09T17:00:00</t>
  </si>
  <si>
    <t>DECEDUTI: N. 5 IL 08/01/22 - N. 9 IL 07/01/22 - N. 1 IL 04/01/22</t>
  </si>
  <si>
    <t>3-9 gen</t>
  </si>
  <si>
    <t>2022-01-10T17:00:00</t>
  </si>
  <si>
    <t>DECEDUTI: N. 1 IL 10/01/22 - N. 7 IL 09/01/22 - N. 14 IL 08/01/22 - N. 1 IL 09/11/21</t>
  </si>
  <si>
    <t>2022-01-11T17:00:00</t>
  </si>
  <si>
    <t>DECEDUTI: N. 7 IL 10/01/22 - N. 16 IL 09/01/22 - N. 6 IL 08/01/22 - N. 1 IL 06/01/22 - N. 1 IL 05/01/22 - N. 1 IL 02/01/22 - N. 1 IL 27/12/21 - N. 1 IL 22/12/21 - N. 1 IL 10/11/21</t>
  </si>
  <si>
    <t>2022-01-12T17:00:00</t>
  </si>
  <si>
    <t>DECEDUTI: N. 2 IL 11/01/22 - N. 18 IL 10/01/22 - N. 2 IL 09/01/22 - N. 1 IL 08/01/22 - N. 1 IL 10/03/21 - N. 1 IL 30/01/21</t>
  </si>
  <si>
    <t>2022-01-13T17:00:00</t>
  </si>
  <si>
    <t>DECEDUTI: N. 1 IL 13/01/22 - N. 4 IL 12/01/22 - N. 17 IL 11/01/22 - N. 2 IL 08/01/22 - N. 2 IL 07/01/22</t>
  </si>
  <si>
    <t>2022-01-14T17:00:00</t>
  </si>
  <si>
    <t>DECEDUTI: N. 6 IL 13/01/22 - N. 11 IL 12/01/22 - N. 1 IL 11/01/22 - N. 2 IL 09/01/22 - N. 1 IL 04/01/22</t>
  </si>
  <si>
    <t>2022-01-15T17:00:00</t>
  </si>
  <si>
    <t>DECEDUTI: N. 11 IL 14/01/22 - N.26 IL 13/01/22 - N. 7 IL 12/01/22 - N. 7 IL 11/01/22 - N. 4 IL 10/01/22N. 3 IL 09/01/22 - N. 2 IL 08/01/22 -  N. 2 IL 07/01/22 -  N. 1 IL 05/01/22 -  N. 2 IL 04/01/22 -  N. 1 IL 03/01/22</t>
  </si>
  <si>
    <t>2022-01-16T17:00:00</t>
  </si>
  <si>
    <t>DECEDUTI: N. 1 IL 16/01/22 - N. 9 IL 15/01/22 - N. 19 IL 14/01/22 - N. 2 IL 13/01/22 - N. 1 IL 12/01/22 - N. 1 IL 11/01/22 - N. 1 IL 08/01/22 - N. 2 IL 06/01/22 - N. 1 IL 12/12/21</t>
  </si>
  <si>
    <t>10-16 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</si>
</sst>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7" fillId="0" borderId="0" xfId="1" applyNumberFormat="1" applyFont="1"/>
    <xf numFmtId="0" fontId="7" fillId="0" borderId="0" xfId="0" applyFont="1"/>
    <xf numFmtId="166" fontId="7" fillId="3" borderId="0" xfId="0" applyNumberFormat="1" applyFont="1" applyFill="1"/>
    <xf numFmtId="0" fontId="7" fillId="3" borderId="0" xfId="0" applyFont="1" applyFill="1"/>
    <xf numFmtId="164" fontId="7" fillId="3" borderId="0" xfId="1" applyNumberFormat="1" applyFont="1" applyFill="1"/>
    <xf numFmtId="165" fontId="7" fillId="0" borderId="0" xfId="0" applyNumberFormat="1" applyFont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16 GENNAIO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explosion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explosion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explosion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lavoro'!$Z$688:$AC$688</c:f>
              <c:numCache>
                <c:formatCode>General</c:formatCode>
                <c:ptCount val="4"/>
                <c:pt idx="0">
                  <c:v>341018</c:v>
                </c:pt>
                <c:pt idx="1">
                  <c:v>172173</c:v>
                </c:pt>
                <c:pt idx="2">
                  <c:v>1516</c:v>
                </c:pt>
                <c:pt idx="3">
                  <c:v>7915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lavoro'!$BH$124:$BH$690</c:f>
              <c:numCache>
                <c:formatCode>0.0%</c:formatCode>
                <c:ptCount val="475"/>
                <c:pt idx="0">
                  <c:v>0.10456403269754769</c:v>
                </c:pt>
                <c:pt idx="1">
                  <c:v>9.9409448818897642E-2</c:v>
                </c:pt>
                <c:pt idx="2">
                  <c:v>0.10154525386313466</c:v>
                </c:pt>
                <c:pt idx="3">
                  <c:v>0.10132429935324916</c:v>
                </c:pt>
                <c:pt idx="4">
                  <c:v>0.10750446694460988</c:v>
                </c:pt>
                <c:pt idx="5">
                  <c:v>0.10672853828306264</c:v>
                </c:pt>
                <c:pt idx="6">
                  <c:v>0.10566356720202874</c:v>
                </c:pt>
                <c:pt idx="7">
                  <c:v>0.10173160173160173</c:v>
                </c:pt>
                <c:pt idx="8">
                  <c:v>9.6385542168674704E-2</c:v>
                </c:pt>
                <c:pt idx="9">
                  <c:v>9.3410572049239679E-2</c:v>
                </c:pt>
                <c:pt idx="10">
                  <c:v>8.8161781413315154E-2</c:v>
                </c:pt>
                <c:pt idx="11">
                  <c:v>8.6287911149081589E-2</c:v>
                </c:pt>
                <c:pt idx="12">
                  <c:v>8.7348779987697356E-2</c:v>
                </c:pt>
                <c:pt idx="13">
                  <c:v>8.6176980913823018E-2</c:v>
                </c:pt>
                <c:pt idx="14">
                  <c:v>8.5292509568069982E-2</c:v>
                </c:pt>
                <c:pt idx="15">
                  <c:v>7.9373104145601614E-2</c:v>
                </c:pt>
                <c:pt idx="16">
                  <c:v>7.62617417608661E-2</c:v>
                </c:pt>
                <c:pt idx="17">
                  <c:v>7.2606774668630344E-2</c:v>
                </c:pt>
                <c:pt idx="18">
                  <c:v>7.4227097877190479E-2</c:v>
                </c:pt>
                <c:pt idx="19">
                  <c:v>7.2295584900626916E-2</c:v>
                </c:pt>
                <c:pt idx="20">
                  <c:v>7.1974522292993628E-2</c:v>
                </c:pt>
                <c:pt idx="21">
                  <c:v>6.8852459016393447E-2</c:v>
                </c:pt>
                <c:pt idx="22">
                  <c:v>6.4908056042031523E-2</c:v>
                </c:pt>
                <c:pt idx="23">
                  <c:v>6.128021033471534E-2</c:v>
                </c:pt>
                <c:pt idx="24">
                  <c:v>6.0824253908100423E-2</c:v>
                </c:pt>
                <c:pt idx="25">
                  <c:v>6.185472818638648E-2</c:v>
                </c:pt>
                <c:pt idx="26">
                  <c:v>6.1956707005283794E-2</c:v>
                </c:pt>
                <c:pt idx="27">
                  <c:v>6.4571709878569084E-2</c:v>
                </c:pt>
                <c:pt idx="28">
                  <c:v>6.5829737151824247E-2</c:v>
                </c:pt>
                <c:pt idx="29">
                  <c:v>6.5983485697434383E-2</c:v>
                </c:pt>
                <c:pt idx="30">
                  <c:v>6.6611272676914551E-2</c:v>
                </c:pt>
                <c:pt idx="31">
                  <c:v>6.5191855912294441E-2</c:v>
                </c:pt>
                <c:pt idx="32">
                  <c:v>6.380727091633466E-2</c:v>
                </c:pt>
                <c:pt idx="33">
                  <c:v>6.3786742829941692E-2</c:v>
                </c:pt>
                <c:pt idx="34">
                  <c:v>6.2719945510273586E-2</c:v>
                </c:pt>
                <c:pt idx="35">
                  <c:v>6.1912987153190109E-2</c:v>
                </c:pt>
                <c:pt idx="36">
                  <c:v>5.9293804130579615E-2</c:v>
                </c:pt>
                <c:pt idx="37">
                  <c:v>5.5986883348603945E-2</c:v>
                </c:pt>
                <c:pt idx="38">
                  <c:v>5.8228909488983092E-2</c:v>
                </c:pt>
                <c:pt idx="39">
                  <c:v>5.9391950407949312E-2</c:v>
                </c:pt>
                <c:pt idx="40">
                  <c:v>5.9039943938332166E-2</c:v>
                </c:pt>
                <c:pt idx="41">
                  <c:v>5.8394160583941604E-2</c:v>
                </c:pt>
                <c:pt idx="42">
                  <c:v>5.5832062294292363E-2</c:v>
                </c:pt>
                <c:pt idx="43">
                  <c:v>5.5162443886479492E-2</c:v>
                </c:pt>
                <c:pt idx="44">
                  <c:v>5.2578580162554844E-2</c:v>
                </c:pt>
                <c:pt idx="45">
                  <c:v>5.1237546429687232E-2</c:v>
                </c:pt>
                <c:pt idx="46">
                  <c:v>5.0428355451033094E-2</c:v>
                </c:pt>
                <c:pt idx="47">
                  <c:v>4.893354142281181E-2</c:v>
                </c:pt>
                <c:pt idx="48">
                  <c:v>4.7598280480966919E-2</c:v>
                </c:pt>
                <c:pt idx="49">
                  <c:v>4.5621035704713972E-2</c:v>
                </c:pt>
                <c:pt idx="50">
                  <c:v>4.4222580273909538E-2</c:v>
                </c:pt>
                <c:pt idx="51">
                  <c:v>4.3265914295963138E-2</c:v>
                </c:pt>
                <c:pt idx="52">
                  <c:v>4.2974005704752169E-2</c:v>
                </c:pt>
                <c:pt idx="53">
                  <c:v>4.2307387967188033E-2</c:v>
                </c:pt>
                <c:pt idx="54">
                  <c:v>4.1912091939579572E-2</c:v>
                </c:pt>
                <c:pt idx="55">
                  <c:v>4.1075156576200415E-2</c:v>
                </c:pt>
                <c:pt idx="56">
                  <c:v>4.0121533187909009E-2</c:v>
                </c:pt>
                <c:pt idx="57">
                  <c:v>3.9377734564900339E-2</c:v>
                </c:pt>
                <c:pt idx="58">
                  <c:v>3.8087357705230432E-2</c:v>
                </c:pt>
                <c:pt idx="59">
                  <c:v>3.759509929848829E-2</c:v>
                </c:pt>
                <c:pt idx="60">
                  <c:v>3.8080937376920046E-2</c:v>
                </c:pt>
                <c:pt idx="61">
                  <c:v>3.7245273753989686E-2</c:v>
                </c:pt>
                <c:pt idx="62">
                  <c:v>3.7602879363721024E-2</c:v>
                </c:pt>
                <c:pt idx="63">
                  <c:v>3.6827551533433887E-2</c:v>
                </c:pt>
                <c:pt idx="64">
                  <c:v>3.6365946632782718E-2</c:v>
                </c:pt>
                <c:pt idx="65">
                  <c:v>3.5407182599898834E-2</c:v>
                </c:pt>
                <c:pt idx="66">
                  <c:v>3.4393398077793992E-2</c:v>
                </c:pt>
                <c:pt idx="67">
                  <c:v>3.4463052228792923E-2</c:v>
                </c:pt>
                <c:pt idx="68">
                  <c:v>3.4736442927569208E-2</c:v>
                </c:pt>
                <c:pt idx="69">
                  <c:v>3.5552565529019073E-2</c:v>
                </c:pt>
                <c:pt idx="70">
                  <c:v>3.6300684357164111E-2</c:v>
                </c:pt>
                <c:pt idx="71">
                  <c:v>3.5155177149134853E-2</c:v>
                </c:pt>
                <c:pt idx="72">
                  <c:v>3.4758535835127655E-2</c:v>
                </c:pt>
                <c:pt idx="73">
                  <c:v>3.4323469302052129E-2</c:v>
                </c:pt>
                <c:pt idx="74">
                  <c:v>3.4513545939008398E-2</c:v>
                </c:pt>
                <c:pt idx="75">
                  <c:v>3.4057104729072259E-2</c:v>
                </c:pt>
                <c:pt idx="76">
                  <c:v>3.377302706390721E-2</c:v>
                </c:pt>
                <c:pt idx="77">
                  <c:v>3.2604935424354241E-2</c:v>
                </c:pt>
                <c:pt idx="78">
                  <c:v>3.2216152369703231E-2</c:v>
                </c:pt>
                <c:pt idx="79">
                  <c:v>3.1646130662175337E-2</c:v>
                </c:pt>
                <c:pt idx="80">
                  <c:v>3.1756337986600949E-2</c:v>
                </c:pt>
                <c:pt idx="81">
                  <c:v>3.2032563489956638E-2</c:v>
                </c:pt>
                <c:pt idx="82">
                  <c:v>3.1619491221784306E-2</c:v>
                </c:pt>
                <c:pt idx="83">
                  <c:v>3.0582495388826084E-2</c:v>
                </c:pt>
                <c:pt idx="84">
                  <c:v>3.0197723187537447E-2</c:v>
                </c:pt>
                <c:pt idx="85">
                  <c:v>2.994102070293693E-2</c:v>
                </c:pt>
                <c:pt idx="86">
                  <c:v>3.0459597476719735E-2</c:v>
                </c:pt>
                <c:pt idx="87">
                  <c:v>3.0964512919468147E-2</c:v>
                </c:pt>
                <c:pt idx="88">
                  <c:v>3.2003850087228537E-2</c:v>
                </c:pt>
                <c:pt idx="89">
                  <c:v>3.2715735280912331E-2</c:v>
                </c:pt>
                <c:pt idx="90">
                  <c:v>3.2497678737233054E-2</c:v>
                </c:pt>
                <c:pt idx="91">
                  <c:v>3.1563717963859692E-2</c:v>
                </c:pt>
                <c:pt idx="92">
                  <c:v>3.1239991847905203E-2</c:v>
                </c:pt>
                <c:pt idx="93">
                  <c:v>3.1187410586552219E-2</c:v>
                </c:pt>
                <c:pt idx="94">
                  <c:v>3.1946278553566916E-2</c:v>
                </c:pt>
                <c:pt idx="95">
                  <c:v>3.2287167149652796E-2</c:v>
                </c:pt>
                <c:pt idx="96">
                  <c:v>3.2009832736600227E-2</c:v>
                </c:pt>
                <c:pt idx="97">
                  <c:v>3.1532367047351545E-2</c:v>
                </c:pt>
                <c:pt idx="98">
                  <c:v>3.1727167032683114E-2</c:v>
                </c:pt>
                <c:pt idx="99">
                  <c:v>3.1407541843113528E-2</c:v>
                </c:pt>
                <c:pt idx="100">
                  <c:v>3.1090648051883756E-2</c:v>
                </c:pt>
                <c:pt idx="101">
                  <c:v>3.0477521322218475E-2</c:v>
                </c:pt>
                <c:pt idx="102">
                  <c:v>3.0313645811438847E-2</c:v>
                </c:pt>
                <c:pt idx="103">
                  <c:v>3.0473681820246151E-2</c:v>
                </c:pt>
                <c:pt idx="104">
                  <c:v>3.0686930635450006E-2</c:v>
                </c:pt>
                <c:pt idx="105">
                  <c:v>3.1137858018499946E-2</c:v>
                </c:pt>
                <c:pt idx="106">
                  <c:v>3.1146631146631146E-2</c:v>
                </c:pt>
                <c:pt idx="107">
                  <c:v>3.0933732289008184E-2</c:v>
                </c:pt>
                <c:pt idx="108">
                  <c:v>3.0630048465266558E-2</c:v>
                </c:pt>
                <c:pt idx="109">
                  <c:v>3.0798762930574812E-2</c:v>
                </c:pt>
                <c:pt idx="110">
                  <c:v>3.0635217876154607E-2</c:v>
                </c:pt>
                <c:pt idx="111">
                  <c:v>3.1237287772710728E-2</c:v>
                </c:pt>
                <c:pt idx="112">
                  <c:v>3.0619642628683524E-2</c:v>
                </c:pt>
                <c:pt idx="113">
                  <c:v>3.0472202837869271E-2</c:v>
                </c:pt>
                <c:pt idx="114">
                  <c:v>3.0318936737564826E-2</c:v>
                </c:pt>
                <c:pt idx="115">
                  <c:v>3.0028958744281697E-2</c:v>
                </c:pt>
                <c:pt idx="116">
                  <c:v>2.9978542113705965E-2</c:v>
                </c:pt>
                <c:pt idx="117">
                  <c:v>3.0223888455948946E-2</c:v>
                </c:pt>
                <c:pt idx="118">
                  <c:v>3.0214756538379756E-2</c:v>
                </c:pt>
                <c:pt idx="119">
                  <c:v>3.0427061677061676E-2</c:v>
                </c:pt>
                <c:pt idx="120">
                  <c:v>3.1016332708338038E-2</c:v>
                </c:pt>
                <c:pt idx="121">
                  <c:v>3.1375384902491366E-2</c:v>
                </c:pt>
                <c:pt idx="122">
                  <c:v>3.1332024876445409E-2</c:v>
                </c:pt>
                <c:pt idx="123">
                  <c:v>3.1657267428083974E-2</c:v>
                </c:pt>
                <c:pt idx="124">
                  <c:v>3.188907312618653E-2</c:v>
                </c:pt>
                <c:pt idx="125">
                  <c:v>3.202665240017509E-2</c:v>
                </c:pt>
                <c:pt idx="126">
                  <c:v>3.1632803660156444E-2</c:v>
                </c:pt>
                <c:pt idx="127">
                  <c:v>3.1450675026545985E-2</c:v>
                </c:pt>
                <c:pt idx="128">
                  <c:v>3.1273875617582644E-2</c:v>
                </c:pt>
                <c:pt idx="129">
                  <c:v>3.0710861596041941E-2</c:v>
                </c:pt>
                <c:pt idx="130">
                  <c:v>3.0617486900236308E-2</c:v>
                </c:pt>
                <c:pt idx="131">
                  <c:v>3.0139404480672878E-2</c:v>
                </c:pt>
                <c:pt idx="132">
                  <c:v>2.9478277063878469E-2</c:v>
                </c:pt>
                <c:pt idx="133">
                  <c:v>2.9218387668803709E-2</c:v>
                </c:pt>
                <c:pt idx="134">
                  <c:v>2.9880760189197608E-2</c:v>
                </c:pt>
                <c:pt idx="135">
                  <c:v>2.9825564769802689E-2</c:v>
                </c:pt>
                <c:pt idx="136">
                  <c:v>2.9541673836975851E-2</c:v>
                </c:pt>
                <c:pt idx="137">
                  <c:v>2.9957451735216648E-2</c:v>
                </c:pt>
                <c:pt idx="138">
                  <c:v>2.9147331786542923E-2</c:v>
                </c:pt>
                <c:pt idx="139">
                  <c:v>2.8554449561729311E-2</c:v>
                </c:pt>
                <c:pt idx="140">
                  <c:v>2.8178402617864501E-2</c:v>
                </c:pt>
                <c:pt idx="141">
                  <c:v>2.8002154011847066E-2</c:v>
                </c:pt>
                <c:pt idx="142">
                  <c:v>2.8823647428609645E-2</c:v>
                </c:pt>
                <c:pt idx="143">
                  <c:v>2.8992460589444824E-2</c:v>
                </c:pt>
                <c:pt idx="144">
                  <c:v>2.8705690060271735E-2</c:v>
                </c:pt>
                <c:pt idx="145">
                  <c:v>2.8544509194961092E-2</c:v>
                </c:pt>
                <c:pt idx="146">
                  <c:v>2.9469122426868905E-2</c:v>
                </c:pt>
                <c:pt idx="147">
                  <c:v>2.9564123436690595E-2</c:v>
                </c:pt>
                <c:pt idx="148">
                  <c:v>2.9176222882279956E-2</c:v>
                </c:pt>
                <c:pt idx="149">
                  <c:v>2.8481626634589266E-2</c:v>
                </c:pt>
                <c:pt idx="150">
                  <c:v>2.7903933492417828E-2</c:v>
                </c:pt>
                <c:pt idx="151">
                  <c:v>2.773003323020511E-2</c:v>
                </c:pt>
                <c:pt idx="152">
                  <c:v>2.821718683197948E-2</c:v>
                </c:pt>
                <c:pt idx="153">
                  <c:v>2.7697083051454494E-2</c:v>
                </c:pt>
                <c:pt idx="154">
                  <c:v>2.7541250763903034E-2</c:v>
                </c:pt>
                <c:pt idx="155">
                  <c:v>2.9544051503659935E-2</c:v>
                </c:pt>
                <c:pt idx="156">
                  <c:v>3.3558067623054695E-2</c:v>
                </c:pt>
                <c:pt idx="157">
                  <c:v>3.9294258373205743E-2</c:v>
                </c:pt>
                <c:pt idx="158">
                  <c:v>4.3444379505162674E-2</c:v>
                </c:pt>
                <c:pt idx="159">
                  <c:v>4.682439093085481E-2</c:v>
                </c:pt>
                <c:pt idx="160">
                  <c:v>4.8753746071193628E-2</c:v>
                </c:pt>
                <c:pt idx="161">
                  <c:v>4.9622836858452889E-2</c:v>
                </c:pt>
                <c:pt idx="162">
                  <c:v>4.8637286169904322E-2</c:v>
                </c:pt>
                <c:pt idx="163">
                  <c:v>4.9315068493150684E-2</c:v>
                </c:pt>
                <c:pt idx="164">
                  <c:v>4.8244082943517418E-2</c:v>
                </c:pt>
                <c:pt idx="165">
                  <c:v>4.8658172946597994E-2</c:v>
                </c:pt>
                <c:pt idx="166">
                  <c:v>4.9066053059014618E-2</c:v>
                </c:pt>
                <c:pt idx="167">
                  <c:v>4.9047778149014364E-2</c:v>
                </c:pt>
                <c:pt idx="168">
                  <c:v>4.7280253541168098E-2</c:v>
                </c:pt>
                <c:pt idx="169">
                  <c:v>4.5995945261023824E-2</c:v>
                </c:pt>
                <c:pt idx="170">
                  <c:v>4.6462848789169259E-2</c:v>
                </c:pt>
                <c:pt idx="171">
                  <c:v>4.6380928853754944E-2</c:v>
                </c:pt>
                <c:pt idx="172">
                  <c:v>4.7117583343362621E-2</c:v>
                </c:pt>
                <c:pt idx="173">
                  <c:v>4.9366244162775186E-2</c:v>
                </c:pt>
                <c:pt idx="174">
                  <c:v>4.9551473729175566E-2</c:v>
                </c:pt>
                <c:pt idx="175">
                  <c:v>5.0831561835688384E-2</c:v>
                </c:pt>
                <c:pt idx="176">
                  <c:v>4.8710601719197708E-2</c:v>
                </c:pt>
                <c:pt idx="177">
                  <c:v>4.9536924201803556E-2</c:v>
                </c:pt>
                <c:pt idx="178">
                  <c:v>4.9647058823529412E-2</c:v>
                </c:pt>
                <c:pt idx="179">
                  <c:v>5.0295688120801513E-2</c:v>
                </c:pt>
                <c:pt idx="180">
                  <c:v>5.0295688120801513E-2</c:v>
                </c:pt>
                <c:pt idx="181">
                  <c:v>4.7675103001765744E-2</c:v>
                </c:pt>
                <c:pt idx="182">
                  <c:v>4.5093105183694013E-2</c:v>
                </c:pt>
                <c:pt idx="183">
                  <c:v>4.2739517395649899E-2</c:v>
                </c:pt>
                <c:pt idx="184">
                  <c:v>4.1140250855188139E-2</c:v>
                </c:pt>
                <c:pt idx="185">
                  <c:v>4.2622089970243304E-2</c:v>
                </c:pt>
                <c:pt idx="186">
                  <c:v>4.3239822822189411E-2</c:v>
                </c:pt>
                <c:pt idx="187">
                  <c:v>4.4249959103549813E-2</c:v>
                </c:pt>
                <c:pt idx="188">
                  <c:v>4.4385701885899152E-2</c:v>
                </c:pt>
                <c:pt idx="189">
                  <c:v>4.2183435744712935E-2</c:v>
                </c:pt>
                <c:pt idx="190">
                  <c:v>5.2822728944464874E-2</c:v>
                </c:pt>
                <c:pt idx="191">
                  <c:v>5.19129376774368E-2</c:v>
                </c:pt>
                <c:pt idx="192">
                  <c:v>4.9976056767228244E-2</c:v>
                </c:pt>
                <c:pt idx="193">
                  <c:v>5.0234088320890803E-2</c:v>
                </c:pt>
                <c:pt idx="194">
                  <c:v>4.9207571642819505E-2</c:v>
                </c:pt>
                <c:pt idx="195">
                  <c:v>5.0969666832421684E-2</c:v>
                </c:pt>
                <c:pt idx="196">
                  <c:v>4.9164446597239043E-2</c:v>
                </c:pt>
                <c:pt idx="197">
                  <c:v>4.8643216080402008E-2</c:v>
                </c:pt>
                <c:pt idx="198">
                  <c:v>4.7729324488754561E-2</c:v>
                </c:pt>
                <c:pt idx="199">
                  <c:v>4.7053342650826925E-2</c:v>
                </c:pt>
                <c:pt idx="200">
                  <c:v>4.7944685054327175E-2</c:v>
                </c:pt>
                <c:pt idx="201">
                  <c:v>5.0403630667898311E-2</c:v>
                </c:pt>
                <c:pt idx="202">
                  <c:v>5.0579641098936E-2</c:v>
                </c:pt>
                <c:pt idx="203">
                  <c:v>4.8540658654596537E-2</c:v>
                </c:pt>
                <c:pt idx="204">
                  <c:v>4.8726467331118496E-2</c:v>
                </c:pt>
                <c:pt idx="205">
                  <c:v>4.8946888263059776E-2</c:v>
                </c:pt>
                <c:pt idx="206">
                  <c:v>4.8765190121520974E-2</c:v>
                </c:pt>
                <c:pt idx="207">
                  <c:v>4.8062550304702772E-2</c:v>
                </c:pt>
                <c:pt idx="208">
                  <c:v>4.807360552041403E-2</c:v>
                </c:pt>
                <c:pt idx="209">
                  <c:v>4.8163329654737505E-2</c:v>
                </c:pt>
                <c:pt idx="210">
                  <c:v>4.7575661543337033E-2</c:v>
                </c:pt>
                <c:pt idx="211">
                  <c:v>4.7075835475578406E-2</c:v>
                </c:pt>
                <c:pt idx="212">
                  <c:v>4.5856375893109431E-2</c:v>
                </c:pt>
                <c:pt idx="213">
                  <c:v>4.632581413179452E-2</c:v>
                </c:pt>
                <c:pt idx="214">
                  <c:v>4.7204968944099382E-2</c:v>
                </c:pt>
                <c:pt idx="215">
                  <c:v>4.6408572694678324E-2</c:v>
                </c:pt>
                <c:pt idx="216">
                  <c:v>4.5701006971340045E-2</c:v>
                </c:pt>
                <c:pt idx="217">
                  <c:v>4.4517966328838261E-2</c:v>
                </c:pt>
                <c:pt idx="218">
                  <c:v>4.3763394770681523E-2</c:v>
                </c:pt>
                <c:pt idx="219">
                  <c:v>4.3968183826778612E-2</c:v>
                </c:pt>
                <c:pt idx="220">
                  <c:v>4.3982840370286748E-2</c:v>
                </c:pt>
                <c:pt idx="221">
                  <c:v>4.4444444444444446E-2</c:v>
                </c:pt>
                <c:pt idx="222">
                  <c:v>4.3272267845862286E-2</c:v>
                </c:pt>
                <c:pt idx="223">
                  <c:v>4.5869727976041927E-2</c:v>
                </c:pt>
                <c:pt idx="224">
                  <c:v>4.6073571614923037E-2</c:v>
                </c:pt>
                <c:pt idx="225">
                  <c:v>4.6698872785829307E-2</c:v>
                </c:pt>
                <c:pt idx="226">
                  <c:v>4.7564666247930112E-2</c:v>
                </c:pt>
                <c:pt idx="227">
                  <c:v>4.7322105017774931E-2</c:v>
                </c:pt>
                <c:pt idx="228">
                  <c:v>4.8394825107810256E-2</c:v>
                </c:pt>
                <c:pt idx="229">
                  <c:v>4.8241576136991343E-2</c:v>
                </c:pt>
                <c:pt idx="230">
                  <c:v>4.8008907518993976E-2</c:v>
                </c:pt>
                <c:pt idx="231">
                  <c:v>4.689269299940052E-2</c:v>
                </c:pt>
                <c:pt idx="232">
                  <c:v>4.8448091330717091E-2</c:v>
                </c:pt>
                <c:pt idx="233">
                  <c:v>4.9898243762719528E-2</c:v>
                </c:pt>
                <c:pt idx="234">
                  <c:v>4.7803217821782179E-2</c:v>
                </c:pt>
                <c:pt idx="235">
                  <c:v>4.6173939766441303E-2</c:v>
                </c:pt>
                <c:pt idx="236">
                  <c:v>4.5620437956204379E-2</c:v>
                </c:pt>
                <c:pt idx="237">
                  <c:v>4.7204438753734528E-2</c:v>
                </c:pt>
                <c:pt idx="238">
                  <c:v>4.7178130511463842E-2</c:v>
                </c:pt>
                <c:pt idx="239">
                  <c:v>4.8233631653320772E-2</c:v>
                </c:pt>
                <c:pt idx="240">
                  <c:v>5.0260312374849819E-2</c:v>
                </c:pt>
                <c:pt idx="241">
                  <c:v>4.897298391176768E-2</c:v>
                </c:pt>
                <c:pt idx="242">
                  <c:v>4.7825211437776884E-2</c:v>
                </c:pt>
                <c:pt idx="243">
                  <c:v>4.7533726812816188E-2</c:v>
                </c:pt>
                <c:pt idx="244">
                  <c:v>4.8401931478500804E-2</c:v>
                </c:pt>
                <c:pt idx="245">
                  <c:v>4.7129978317927652E-2</c:v>
                </c:pt>
                <c:pt idx="246">
                  <c:v>4.9170473671555665E-2</c:v>
                </c:pt>
                <c:pt idx="247">
                  <c:v>5.0158328055731477E-2</c:v>
                </c:pt>
                <c:pt idx="248">
                  <c:v>4.7923723497679087E-2</c:v>
                </c:pt>
                <c:pt idx="249">
                  <c:v>4.972726119497653E-2</c:v>
                </c:pt>
                <c:pt idx="250">
                  <c:v>4.7754996106929667E-2</c:v>
                </c:pt>
                <c:pt idx="251">
                  <c:v>4.9849767822999179E-2</c:v>
                </c:pt>
                <c:pt idx="252">
                  <c:v>4.9178100801521532E-2</c:v>
                </c:pt>
                <c:pt idx="253">
                  <c:v>4.90967365967366E-2</c:v>
                </c:pt>
                <c:pt idx="254">
                  <c:v>4.8671245147805318E-2</c:v>
                </c:pt>
                <c:pt idx="255">
                  <c:v>4.6117227015769119E-2</c:v>
                </c:pt>
                <c:pt idx="256">
                  <c:v>4.8107374453325288E-2</c:v>
                </c:pt>
                <c:pt idx="257">
                  <c:v>4.8531490497879692E-2</c:v>
                </c:pt>
                <c:pt idx="258">
                  <c:v>4.8642345493919707E-2</c:v>
                </c:pt>
                <c:pt idx="259">
                  <c:v>4.7957973224877139E-2</c:v>
                </c:pt>
                <c:pt idx="260">
                  <c:v>4.5422658716239919E-2</c:v>
                </c:pt>
                <c:pt idx="261">
                  <c:v>4.2742653606411399E-2</c:v>
                </c:pt>
                <c:pt idx="262">
                  <c:v>4.2985611510791367E-2</c:v>
                </c:pt>
                <c:pt idx="263">
                  <c:v>4.3020511889635141E-2</c:v>
                </c:pt>
                <c:pt idx="264">
                  <c:v>4.338644653484354E-2</c:v>
                </c:pt>
                <c:pt idx="265">
                  <c:v>4.1972290138549306E-2</c:v>
                </c:pt>
                <c:pt idx="266">
                  <c:v>3.8922785609088996E-2</c:v>
                </c:pt>
                <c:pt idx="267">
                  <c:v>3.9494470774091628E-2</c:v>
                </c:pt>
                <c:pt idx="268">
                  <c:v>3.796889295516926E-2</c:v>
                </c:pt>
                <c:pt idx="269">
                  <c:v>3.7087912087912088E-2</c:v>
                </c:pt>
                <c:pt idx="270">
                  <c:v>3.9292279411764705E-2</c:v>
                </c:pt>
                <c:pt idx="271">
                  <c:v>3.8325053229240597E-2</c:v>
                </c:pt>
                <c:pt idx="272">
                  <c:v>3.8451997023071199E-2</c:v>
                </c:pt>
                <c:pt idx="273">
                  <c:v>3.8867438867438868E-2</c:v>
                </c:pt>
                <c:pt idx="274">
                  <c:v>4.1342281879194628E-2</c:v>
                </c:pt>
                <c:pt idx="275">
                  <c:v>3.9455782312925167E-2</c:v>
                </c:pt>
                <c:pt idx="276">
                  <c:v>4.0134717934325007E-2</c:v>
                </c:pt>
                <c:pt idx="277">
                  <c:v>3.9128004471771942E-2</c:v>
                </c:pt>
                <c:pt idx="278">
                  <c:v>3.9390454284071307E-2</c:v>
                </c:pt>
                <c:pt idx="279">
                  <c:v>3.8427167113494191E-2</c:v>
                </c:pt>
                <c:pt idx="280">
                  <c:v>3.7026323401793459E-2</c:v>
                </c:pt>
                <c:pt idx="281">
                  <c:v>3.6477628954117984E-2</c:v>
                </c:pt>
                <c:pt idx="282">
                  <c:v>3.6932619114744852E-2</c:v>
                </c:pt>
                <c:pt idx="283">
                  <c:v>3.5342465753424659E-2</c:v>
                </c:pt>
                <c:pt idx="284">
                  <c:v>3.7483266398929051E-2</c:v>
                </c:pt>
                <c:pt idx="285">
                  <c:v>3.6627140974967061E-2</c:v>
                </c:pt>
                <c:pt idx="286">
                  <c:v>3.4789233113255456E-2</c:v>
                </c:pt>
                <c:pt idx="287">
                  <c:v>3.3816425120772944E-2</c:v>
                </c:pt>
                <c:pt idx="288">
                  <c:v>3.2660467226128372E-2</c:v>
                </c:pt>
                <c:pt idx="289">
                  <c:v>2.9872571547942345E-2</c:v>
                </c:pt>
                <c:pt idx="290">
                  <c:v>2.9084520788600431E-2</c:v>
                </c:pt>
                <c:pt idx="291">
                  <c:v>2.8619215759152574E-2</c:v>
                </c:pt>
                <c:pt idx="292">
                  <c:v>2.6896551724137931E-2</c:v>
                </c:pt>
                <c:pt idx="293">
                  <c:v>2.665159101922145E-2</c:v>
                </c:pt>
                <c:pt idx="294">
                  <c:v>2.3928517340602758E-2</c:v>
                </c:pt>
                <c:pt idx="295">
                  <c:v>2.4916702882804578E-2</c:v>
                </c:pt>
                <c:pt idx="296">
                  <c:v>2.4357601713062099E-2</c:v>
                </c:pt>
                <c:pt idx="297">
                  <c:v>2.4239363716702437E-2</c:v>
                </c:pt>
                <c:pt idx="298">
                  <c:v>2.5815704553603443E-2</c:v>
                </c:pt>
                <c:pt idx="299">
                  <c:v>2.7503526093088856E-2</c:v>
                </c:pt>
                <c:pt idx="300">
                  <c:v>2.9408475902940847E-2</c:v>
                </c:pt>
                <c:pt idx="301">
                  <c:v>2.8179419525065964E-2</c:v>
                </c:pt>
                <c:pt idx="302">
                  <c:v>2.6813406703351677E-2</c:v>
                </c:pt>
                <c:pt idx="303">
                  <c:v>2.5773195876288658E-2</c:v>
                </c:pt>
                <c:pt idx="304">
                  <c:v>2.6294678670113199E-2</c:v>
                </c:pt>
                <c:pt idx="305">
                  <c:v>2.8196316856110671E-2</c:v>
                </c:pt>
                <c:pt idx="306">
                  <c:v>2.8748830483966998E-2</c:v>
                </c:pt>
                <c:pt idx="307">
                  <c:v>2.9020256304257957E-2</c:v>
                </c:pt>
                <c:pt idx="308">
                  <c:v>2.8851518291224995E-2</c:v>
                </c:pt>
                <c:pt idx="309">
                  <c:v>2.889282687418137E-2</c:v>
                </c:pt>
                <c:pt idx="310">
                  <c:v>2.93788680933562E-2</c:v>
                </c:pt>
                <c:pt idx="311">
                  <c:v>2.9693826809689565E-2</c:v>
                </c:pt>
                <c:pt idx="312">
                  <c:v>2.9586987080795234E-2</c:v>
                </c:pt>
                <c:pt idx="313">
                  <c:v>2.947950253339475E-2</c:v>
                </c:pt>
                <c:pt idx="314">
                  <c:v>2.945328542094456E-2</c:v>
                </c:pt>
                <c:pt idx="315">
                  <c:v>2.9136380436121719E-2</c:v>
                </c:pt>
                <c:pt idx="316">
                  <c:v>2.9474305965741288E-2</c:v>
                </c:pt>
                <c:pt idx="317">
                  <c:v>3.0365414307771486E-2</c:v>
                </c:pt>
                <c:pt idx="318">
                  <c:v>2.9829230428032823E-2</c:v>
                </c:pt>
                <c:pt idx="319">
                  <c:v>3.1121550205519672E-2</c:v>
                </c:pt>
                <c:pt idx="320">
                  <c:v>3.0427590355406285E-2</c:v>
                </c:pt>
                <c:pt idx="321">
                  <c:v>3.1495663640513261E-2</c:v>
                </c:pt>
                <c:pt idx="322">
                  <c:v>3.0963191962129263E-2</c:v>
                </c:pt>
                <c:pt idx="323">
                  <c:v>3.1177992005643074E-2</c:v>
                </c:pt>
                <c:pt idx="324">
                  <c:v>2.991736267621194E-2</c:v>
                </c:pt>
                <c:pt idx="325">
                  <c:v>3.0008525149190109E-2</c:v>
                </c:pt>
                <c:pt idx="326">
                  <c:v>3.0191336039095504E-2</c:v>
                </c:pt>
                <c:pt idx="327">
                  <c:v>2.9662885316871768E-2</c:v>
                </c:pt>
                <c:pt idx="328">
                  <c:v>2.9444052379832195E-2</c:v>
                </c:pt>
                <c:pt idx="329">
                  <c:v>2.8801225584067409E-2</c:v>
                </c:pt>
                <c:pt idx="330">
                  <c:v>2.933081998114986E-2</c:v>
                </c:pt>
                <c:pt idx="331">
                  <c:v>2.9633480634260464E-2</c:v>
                </c:pt>
                <c:pt idx="332">
                  <c:v>2.9390315052508751E-2</c:v>
                </c:pt>
                <c:pt idx="333">
                  <c:v>2.9169153006423532E-2</c:v>
                </c:pt>
                <c:pt idx="334">
                  <c:v>2.897022114404247E-2</c:v>
                </c:pt>
                <c:pt idx="335">
                  <c:v>2.9540636042402826E-2</c:v>
                </c:pt>
                <c:pt idx="336">
                  <c:v>3.0186666666666667E-2</c:v>
                </c:pt>
                <c:pt idx="337">
                  <c:v>2.9932456452186278E-2</c:v>
                </c:pt>
                <c:pt idx="338">
                  <c:v>2.9980555064521831E-2</c:v>
                </c:pt>
                <c:pt idx="339">
                  <c:v>2.9688707750685123E-2</c:v>
                </c:pt>
                <c:pt idx="340">
                  <c:v>2.9532658630099132E-2</c:v>
                </c:pt>
                <c:pt idx="341">
                  <c:v>2.9775458016604195E-2</c:v>
                </c:pt>
                <c:pt idx="342">
                  <c:v>2.9376070816676186E-2</c:v>
                </c:pt>
                <c:pt idx="343">
                  <c:v>2.9754680201552097E-2</c:v>
                </c:pt>
                <c:pt idx="344">
                  <c:v>3.0091450688726141E-2</c:v>
                </c:pt>
                <c:pt idx="345">
                  <c:v>3.0508474576271188E-2</c:v>
                </c:pt>
                <c:pt idx="346">
                  <c:v>3.0011454753722796E-2</c:v>
                </c:pt>
                <c:pt idx="347">
                  <c:v>3.0445144921965095E-2</c:v>
                </c:pt>
                <c:pt idx="348">
                  <c:v>3.0269761606022585E-2</c:v>
                </c:pt>
                <c:pt idx="349">
                  <c:v>3.0995934959349592E-2</c:v>
                </c:pt>
                <c:pt idx="350">
                  <c:v>3.0677816901408451E-2</c:v>
                </c:pt>
                <c:pt idx="351">
                  <c:v>3.1960325113652016E-2</c:v>
                </c:pt>
                <c:pt idx="352">
                  <c:v>3.2114958048027775E-2</c:v>
                </c:pt>
                <c:pt idx="353">
                  <c:v>3.123217341699943E-2</c:v>
                </c:pt>
                <c:pt idx="354">
                  <c:v>3.1365839749073282E-2</c:v>
                </c:pt>
                <c:pt idx="355">
                  <c:v>3.160624296687705E-2</c:v>
                </c:pt>
                <c:pt idx="356">
                  <c:v>3.1404357094577028E-2</c:v>
                </c:pt>
                <c:pt idx="357">
                  <c:v>3.1168549087749783E-2</c:v>
                </c:pt>
                <c:pt idx="358">
                  <c:v>3.0908469945355191E-2</c:v>
                </c:pt>
                <c:pt idx="359">
                  <c:v>3.0752302079110443E-2</c:v>
                </c:pt>
                <c:pt idx="360">
                  <c:v>3.1406222431335645E-2</c:v>
                </c:pt>
                <c:pt idx="361">
                  <c:v>3.2258064516129031E-2</c:v>
                </c:pt>
                <c:pt idx="362">
                  <c:v>3.1692474543592218E-2</c:v>
                </c:pt>
                <c:pt idx="363">
                  <c:v>3.3208881902141878E-2</c:v>
                </c:pt>
                <c:pt idx="364">
                  <c:v>3.3451315150253312E-2</c:v>
                </c:pt>
                <c:pt idx="365">
                  <c:v>3.2375358366547792E-2</c:v>
                </c:pt>
                <c:pt idx="366">
                  <c:v>3.2460506383899586E-2</c:v>
                </c:pt>
                <c:pt idx="367">
                  <c:v>3.0638051882361444E-2</c:v>
                </c:pt>
                <c:pt idx="368">
                  <c:v>3.2018800029375044E-2</c:v>
                </c:pt>
                <c:pt idx="369">
                  <c:v>3.059545182525434E-2</c:v>
                </c:pt>
                <c:pt idx="370">
                  <c:v>3.144196572906563E-2</c:v>
                </c:pt>
                <c:pt idx="371">
                  <c:v>3.1409168081494056E-2</c:v>
                </c:pt>
                <c:pt idx="372">
                  <c:v>3.2595106268976604E-2</c:v>
                </c:pt>
                <c:pt idx="373">
                  <c:v>3.173734610123119E-2</c:v>
                </c:pt>
                <c:pt idx="374">
                  <c:v>3.1168589505024189E-2</c:v>
                </c:pt>
                <c:pt idx="375">
                  <c:v>3.2385243593353985E-2</c:v>
                </c:pt>
                <c:pt idx="376">
                  <c:v>3.387803905938621E-2</c:v>
                </c:pt>
                <c:pt idx="377">
                  <c:v>3.380342340402627E-2</c:v>
                </c:pt>
                <c:pt idx="378">
                  <c:v>3.3181299885974916E-2</c:v>
                </c:pt>
                <c:pt idx="379">
                  <c:v>3.2496863237139274E-2</c:v>
                </c:pt>
                <c:pt idx="380">
                  <c:v>3.2354083085285361E-2</c:v>
                </c:pt>
                <c:pt idx="381">
                  <c:v>3.1964656964656966E-2</c:v>
                </c:pt>
                <c:pt idx="382">
                  <c:v>3.3669141039236482E-2</c:v>
                </c:pt>
                <c:pt idx="383">
                  <c:v>3.724258799474222E-2</c:v>
                </c:pt>
                <c:pt idx="384">
                  <c:v>3.8642374375550986E-2</c:v>
                </c:pt>
                <c:pt idx="385">
                  <c:v>3.9808440586650701E-2</c:v>
                </c:pt>
                <c:pt idx="386">
                  <c:v>3.9432412247946226E-2</c:v>
                </c:pt>
                <c:pt idx="387">
                  <c:v>4.0972328390154411E-2</c:v>
                </c:pt>
                <c:pt idx="388">
                  <c:v>4.0041991601679663E-2</c:v>
                </c:pt>
                <c:pt idx="389">
                  <c:v>4.1251778093883355E-2</c:v>
                </c:pt>
                <c:pt idx="390">
                  <c:v>3.9915671117357693E-2</c:v>
                </c:pt>
                <c:pt idx="391">
                  <c:v>4.0120361083249748E-2</c:v>
                </c:pt>
                <c:pt idx="392">
                  <c:v>4.0601930721181144E-2</c:v>
                </c:pt>
                <c:pt idx="393">
                  <c:v>3.9904788574628952E-2</c:v>
                </c:pt>
                <c:pt idx="394">
                  <c:v>3.9793353811784421E-2</c:v>
                </c:pt>
                <c:pt idx="395">
                  <c:v>4.0016673614005835E-2</c:v>
                </c:pt>
                <c:pt idx="396">
                  <c:v>4.0628385698808236E-2</c:v>
                </c:pt>
                <c:pt idx="397">
                  <c:v>4.0073577716463013E-2</c:v>
                </c:pt>
                <c:pt idx="398">
                  <c:v>4.1210647209836505E-2</c:v>
                </c:pt>
                <c:pt idx="399">
                  <c:v>4.0444623007901435E-2</c:v>
                </c:pt>
                <c:pt idx="400">
                  <c:v>4.0712135096216781E-2</c:v>
                </c:pt>
                <c:pt idx="401">
                  <c:v>4.2789223454833596E-2</c:v>
                </c:pt>
                <c:pt idx="402">
                  <c:v>4.1146971840041145E-2</c:v>
                </c:pt>
                <c:pt idx="403">
                  <c:v>3.9525222551928786E-2</c:v>
                </c:pt>
                <c:pt idx="404">
                  <c:v>4.0120593692022262E-2</c:v>
                </c:pt>
                <c:pt idx="405">
                  <c:v>3.6904624610771534E-2</c:v>
                </c:pt>
                <c:pt idx="406">
                  <c:v>3.6234337961395191E-2</c:v>
                </c:pt>
                <c:pt idx="407">
                  <c:v>3.427935447968837E-2</c:v>
                </c:pt>
                <c:pt idx="408">
                  <c:v>3.5531867643793028E-2</c:v>
                </c:pt>
                <c:pt idx="409">
                  <c:v>3.5914949873306158E-2</c:v>
                </c:pt>
                <c:pt idx="410">
                  <c:v>3.5835453774385073E-2</c:v>
                </c:pt>
                <c:pt idx="411">
                  <c:v>3.6807885906040269E-2</c:v>
                </c:pt>
                <c:pt idx="412">
                  <c:v>3.6513055237698946E-2</c:v>
                </c:pt>
                <c:pt idx="413">
                  <c:v>3.5442777891925209E-2</c:v>
                </c:pt>
                <c:pt idx="414">
                  <c:v>3.3090800358815904E-2</c:v>
                </c:pt>
                <c:pt idx="415">
                  <c:v>3.4680935394371781E-2</c:v>
                </c:pt>
                <c:pt idx="416">
                  <c:v>3.265266807936814E-2</c:v>
                </c:pt>
                <c:pt idx="417">
                  <c:v>3.2659120430506589E-2</c:v>
                </c:pt>
                <c:pt idx="418">
                  <c:v>3.118407777675869E-2</c:v>
                </c:pt>
                <c:pt idx="419">
                  <c:v>3.0906469634168317E-2</c:v>
                </c:pt>
                <c:pt idx="420">
                  <c:v>2.9635527246992217E-2</c:v>
                </c:pt>
                <c:pt idx="421">
                  <c:v>2.9184091111308836E-2</c:v>
                </c:pt>
                <c:pt idx="422">
                  <c:v>2.8305203938115329E-2</c:v>
                </c:pt>
                <c:pt idx="423">
                  <c:v>2.650460032075631E-2</c:v>
                </c:pt>
                <c:pt idx="424">
                  <c:v>2.6294233289646134E-2</c:v>
                </c:pt>
                <c:pt idx="425">
                  <c:v>2.455161418891989E-2</c:v>
                </c:pt>
                <c:pt idx="426">
                  <c:v>2.437287330853842E-2</c:v>
                </c:pt>
                <c:pt idx="427">
                  <c:v>2.444267515923567E-2</c:v>
                </c:pt>
                <c:pt idx="428">
                  <c:v>2.4255186398377787E-2</c:v>
                </c:pt>
                <c:pt idx="429">
                  <c:v>2.3355391202802646E-2</c:v>
                </c:pt>
                <c:pt idx="430">
                  <c:v>2.2827964256213862E-2</c:v>
                </c:pt>
                <c:pt idx="431">
                  <c:v>2.3133620375100344E-2</c:v>
                </c:pt>
                <c:pt idx="432">
                  <c:v>2.3175053153791637E-2</c:v>
                </c:pt>
                <c:pt idx="433">
                  <c:v>2.2842458419587409E-2</c:v>
                </c:pt>
                <c:pt idx="434">
                  <c:v>2.3310183593481401E-2</c:v>
                </c:pt>
                <c:pt idx="435">
                  <c:v>2.2903289865625207E-2</c:v>
                </c:pt>
                <c:pt idx="436">
                  <c:v>2.3261892315734448E-2</c:v>
                </c:pt>
                <c:pt idx="437">
                  <c:v>2.4160319640404545E-2</c:v>
                </c:pt>
                <c:pt idx="438">
                  <c:v>2.4115365971885603E-2</c:v>
                </c:pt>
                <c:pt idx="439">
                  <c:v>2.5198154501360464E-2</c:v>
                </c:pt>
                <c:pt idx="440">
                  <c:v>2.5629316741823165E-2</c:v>
                </c:pt>
                <c:pt idx="441">
                  <c:v>2.5284450063211124E-2</c:v>
                </c:pt>
                <c:pt idx="442">
                  <c:v>2.5368762422847579E-2</c:v>
                </c:pt>
                <c:pt idx="443">
                  <c:v>2.4855345911949687E-2</c:v>
                </c:pt>
                <c:pt idx="444">
                  <c:v>2.4726992832058498E-2</c:v>
                </c:pt>
                <c:pt idx="445">
                  <c:v>2.5061704955382572E-2</c:v>
                </c:pt>
                <c:pt idx="446">
                  <c:v>2.4528129844077689E-2</c:v>
                </c:pt>
                <c:pt idx="447">
                  <c:v>2.5040171397964651E-2</c:v>
                </c:pt>
                <c:pt idx="448">
                  <c:v>2.4032155701290459E-2</c:v>
                </c:pt>
                <c:pt idx="449">
                  <c:v>2.3484999006556727E-2</c:v>
                </c:pt>
                <c:pt idx="450">
                  <c:v>2.2049861495844876E-2</c:v>
                </c:pt>
                <c:pt idx="451">
                  <c:v>2.2187949104420065E-2</c:v>
                </c:pt>
                <c:pt idx="452">
                  <c:v>2.1999732118939189E-2</c:v>
                </c:pt>
                <c:pt idx="453">
                  <c:v>2.1311016395482687E-2</c:v>
                </c:pt>
                <c:pt idx="454">
                  <c:v>1.9955717043261042E-2</c:v>
                </c:pt>
                <c:pt idx="455">
                  <c:v>1.955410319928319E-2</c:v>
                </c:pt>
                <c:pt idx="456">
                  <c:v>1.758959184632004E-2</c:v>
                </c:pt>
                <c:pt idx="457">
                  <c:v>1.6078718727101433E-2</c:v>
                </c:pt>
                <c:pt idx="458">
                  <c:v>1.581019962570181E-2</c:v>
                </c:pt>
                <c:pt idx="459">
                  <c:v>1.5745756590827012E-2</c:v>
                </c:pt>
                <c:pt idx="460">
                  <c:v>1.465808739043367E-2</c:v>
                </c:pt>
                <c:pt idx="461">
                  <c:v>1.3586713890294354E-2</c:v>
                </c:pt>
                <c:pt idx="462">
                  <c:v>1.1782914773578311E-2</c:v>
                </c:pt>
                <c:pt idx="463">
                  <c:v>1.1348207820419986E-2</c:v>
                </c:pt>
                <c:pt idx="464">
                  <c:v>1.0547357635784673E-2</c:v>
                </c:pt>
                <c:pt idx="465">
                  <c:v>1.0046789589987207E-2</c:v>
                </c:pt>
                <c:pt idx="466">
                  <c:v>9.7774780849629126E-3</c:v>
                </c:pt>
                <c:pt idx="467">
                  <c:v>9.4576724691253014E-3</c:v>
                </c:pt>
                <c:pt idx="468">
                  <c:v>9.0545900953002707E-3</c:v>
                </c:pt>
                <c:pt idx="469">
                  <c:v>8.6398256084431035E-3</c:v>
                </c:pt>
                <c:pt idx="470">
                  <c:v>8.189582249848051E-3</c:v>
                </c:pt>
                <c:pt idx="471">
                  <c:v>8.0016351951713652E-3</c:v>
                </c:pt>
                <c:pt idx="472">
                  <c:v>7.7609981058098096E-3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lavoro'!$BI$124:$BI$690</c:f>
              <c:numCache>
                <c:formatCode>0.0%</c:formatCode>
                <c:ptCount val="475"/>
                <c:pt idx="0">
                  <c:v>6.8119891008174387E-3</c:v>
                </c:pt>
                <c:pt idx="1">
                  <c:v>6.889763779527559E-3</c:v>
                </c:pt>
                <c:pt idx="2">
                  <c:v>6.3071586250394197E-3</c:v>
                </c:pt>
                <c:pt idx="3">
                  <c:v>7.3914382506929475E-3</c:v>
                </c:pt>
                <c:pt idx="4">
                  <c:v>8.3382966051220968E-3</c:v>
                </c:pt>
                <c:pt idx="5">
                  <c:v>8.1206496519721574E-3</c:v>
                </c:pt>
                <c:pt idx="6">
                  <c:v>8.4530853761623E-3</c:v>
                </c:pt>
                <c:pt idx="7">
                  <c:v>8.9285714285714281E-3</c:v>
                </c:pt>
                <c:pt idx="8">
                  <c:v>8.9720584465521665E-3</c:v>
                </c:pt>
                <c:pt idx="9">
                  <c:v>8.4479845522568188E-3</c:v>
                </c:pt>
                <c:pt idx="10">
                  <c:v>8.6344012724380824E-3</c:v>
                </c:pt>
                <c:pt idx="11">
                  <c:v>8.9705254164886804E-3</c:v>
                </c:pt>
                <c:pt idx="12">
                  <c:v>9.0219397170391638E-3</c:v>
                </c:pt>
                <c:pt idx="13">
                  <c:v>9.4466936572199737E-3</c:v>
                </c:pt>
                <c:pt idx="14">
                  <c:v>9.4769455075633321E-3</c:v>
                </c:pt>
                <c:pt idx="15">
                  <c:v>9.7741826761038094E-3</c:v>
                </c:pt>
                <c:pt idx="16">
                  <c:v>9.7118293265403607E-3</c:v>
                </c:pt>
                <c:pt idx="17">
                  <c:v>1.0309278350515464E-2</c:v>
                </c:pt>
                <c:pt idx="18">
                  <c:v>1.0257871491665479E-2</c:v>
                </c:pt>
                <c:pt idx="19">
                  <c:v>1.027077497665733E-2</c:v>
                </c:pt>
                <c:pt idx="20">
                  <c:v>1.0573248407643312E-2</c:v>
                </c:pt>
                <c:pt idx="21">
                  <c:v>1.0421545667447307E-2</c:v>
                </c:pt>
                <c:pt idx="22">
                  <c:v>9.7416812609457098E-3</c:v>
                </c:pt>
                <c:pt idx="23">
                  <c:v>9.1010213368389117E-3</c:v>
                </c:pt>
                <c:pt idx="24">
                  <c:v>9.0004737091425868E-3</c:v>
                </c:pt>
                <c:pt idx="25">
                  <c:v>8.9538602101416169E-3</c:v>
                </c:pt>
                <c:pt idx="26">
                  <c:v>8.7779103460030681E-3</c:v>
                </c:pt>
                <c:pt idx="27">
                  <c:v>9.1073186741056772E-3</c:v>
                </c:pt>
                <c:pt idx="28">
                  <c:v>9.0231463318948615E-3</c:v>
                </c:pt>
                <c:pt idx="29">
                  <c:v>8.6257741079327627E-3</c:v>
                </c:pt>
                <c:pt idx="30">
                  <c:v>8.4475834371970648E-3</c:v>
                </c:pt>
                <c:pt idx="31">
                  <c:v>8.6139389193422081E-3</c:v>
                </c:pt>
                <c:pt idx="32">
                  <c:v>8.839641434262949E-3</c:v>
                </c:pt>
                <c:pt idx="33">
                  <c:v>8.9253837915030353E-3</c:v>
                </c:pt>
                <c:pt idx="34">
                  <c:v>8.4004994891588147E-3</c:v>
                </c:pt>
                <c:pt idx="35">
                  <c:v>8.4745762711864406E-3</c:v>
                </c:pt>
                <c:pt idx="36">
                  <c:v>8.1484138779275347E-3</c:v>
                </c:pt>
                <c:pt idx="37">
                  <c:v>8.1496841394608673E-3</c:v>
                </c:pt>
                <c:pt idx="38">
                  <c:v>8.2452135836400056E-3</c:v>
                </c:pt>
                <c:pt idx="39">
                  <c:v>8.5236337116550431E-3</c:v>
                </c:pt>
                <c:pt idx="40">
                  <c:v>8.5406447091800983E-3</c:v>
                </c:pt>
                <c:pt idx="41">
                  <c:v>8.5723985740960781E-3</c:v>
                </c:pt>
                <c:pt idx="42">
                  <c:v>8.2283053704744324E-3</c:v>
                </c:pt>
                <c:pt idx="43">
                  <c:v>7.9890435973522019E-3</c:v>
                </c:pt>
                <c:pt idx="44">
                  <c:v>7.732144141552183E-3</c:v>
                </c:pt>
                <c:pt idx="45">
                  <c:v>7.5328913111396539E-3</c:v>
                </c:pt>
                <c:pt idx="46">
                  <c:v>7.5256173357970768E-3</c:v>
                </c:pt>
                <c:pt idx="47">
                  <c:v>7.3806736896865656E-3</c:v>
                </c:pt>
                <c:pt idx="48">
                  <c:v>7.4761697090523953E-3</c:v>
                </c:pt>
                <c:pt idx="49">
                  <c:v>7.1468985438194214E-3</c:v>
                </c:pt>
                <c:pt idx="50">
                  <c:v>6.9628265623201749E-3</c:v>
                </c:pt>
                <c:pt idx="51">
                  <c:v>6.677519935984106E-3</c:v>
                </c:pt>
                <c:pt idx="52">
                  <c:v>6.4851192077929071E-3</c:v>
                </c:pt>
                <c:pt idx="53">
                  <c:v>6.4094110199667664E-3</c:v>
                </c:pt>
                <c:pt idx="54">
                  <c:v>6.3614230739024585E-3</c:v>
                </c:pt>
                <c:pt idx="55">
                  <c:v>6.5240083507306888E-3</c:v>
                </c:pt>
                <c:pt idx="56">
                  <c:v>6.5700633634569443E-3</c:v>
                </c:pt>
                <c:pt idx="57">
                  <c:v>6.3966430417316993E-3</c:v>
                </c:pt>
                <c:pt idx="58">
                  <c:v>6.193270146933454E-3</c:v>
                </c:pt>
                <c:pt idx="59">
                  <c:v>5.9529690742021538E-3</c:v>
                </c:pt>
                <c:pt idx="60">
                  <c:v>5.5632138637258764E-3</c:v>
                </c:pt>
                <c:pt idx="61">
                  <c:v>5.4014240117849248E-3</c:v>
                </c:pt>
                <c:pt idx="62">
                  <c:v>5.5372379250459335E-3</c:v>
                </c:pt>
                <c:pt idx="63">
                  <c:v>5.5555555555555558E-3</c:v>
                </c:pt>
                <c:pt idx="64">
                  <c:v>5.489199491740788E-3</c:v>
                </c:pt>
                <c:pt idx="65">
                  <c:v>5.4375316135558925E-3</c:v>
                </c:pt>
                <c:pt idx="66">
                  <c:v>5.3590298394807024E-3</c:v>
                </c:pt>
                <c:pt idx="67">
                  <c:v>5.0936739054812897E-3</c:v>
                </c:pt>
                <c:pt idx="68">
                  <c:v>5.0309695360889898E-3</c:v>
                </c:pt>
                <c:pt idx="69">
                  <c:v>5.1232954692472894E-3</c:v>
                </c:pt>
                <c:pt idx="70">
                  <c:v>5.3287889853661178E-3</c:v>
                </c:pt>
                <c:pt idx="71">
                  <c:v>5.4106014831090364E-3</c:v>
                </c:pt>
                <c:pt idx="72">
                  <c:v>5.4808310729565725E-3</c:v>
                </c:pt>
                <c:pt idx="73">
                  <c:v>5.5432682885859065E-3</c:v>
                </c:pt>
                <c:pt idx="74">
                  <c:v>5.2732903657822048E-3</c:v>
                </c:pt>
                <c:pt idx="75">
                  <c:v>5.1433178570435651E-3</c:v>
                </c:pt>
                <c:pt idx="76">
                  <c:v>5.2024107345917669E-3</c:v>
                </c:pt>
                <c:pt idx="77">
                  <c:v>5.160285977859779E-3</c:v>
                </c:pt>
                <c:pt idx="78">
                  <c:v>5.3742802303262957E-3</c:v>
                </c:pt>
                <c:pt idx="79">
                  <c:v>5.1413881748071976E-3</c:v>
                </c:pt>
                <c:pt idx="80">
                  <c:v>5.2533718974116812E-3</c:v>
                </c:pt>
                <c:pt idx="81">
                  <c:v>5.3387605816594399E-3</c:v>
                </c:pt>
                <c:pt idx="82">
                  <c:v>5.2549862653768062E-3</c:v>
                </c:pt>
                <c:pt idx="83">
                  <c:v>5.2359136074254771E-3</c:v>
                </c:pt>
                <c:pt idx="84">
                  <c:v>5.1827441581785497E-3</c:v>
                </c:pt>
                <c:pt idx="85">
                  <c:v>5.2359171882522867E-3</c:v>
                </c:pt>
                <c:pt idx="86">
                  <c:v>5.1066386302192849E-3</c:v>
                </c:pt>
                <c:pt idx="87">
                  <c:v>5.2461784303675339E-3</c:v>
                </c:pt>
                <c:pt idx="88">
                  <c:v>5.2637911327678517E-3</c:v>
                </c:pt>
                <c:pt idx="89">
                  <c:v>5.058517166033105E-3</c:v>
                </c:pt>
                <c:pt idx="90">
                  <c:v>4.9719950879084677E-3</c:v>
                </c:pt>
                <c:pt idx="91">
                  <c:v>5.0490138183536077E-3</c:v>
                </c:pt>
                <c:pt idx="92">
                  <c:v>5.1241738725361754E-3</c:v>
                </c:pt>
                <c:pt idx="93">
                  <c:v>5.3218884120171672E-3</c:v>
                </c:pt>
                <c:pt idx="94">
                  <c:v>5.1698463094602565E-3</c:v>
                </c:pt>
                <c:pt idx="95">
                  <c:v>5.0850237847886708E-3</c:v>
                </c:pt>
                <c:pt idx="96">
                  <c:v>5.0766846577245768E-3</c:v>
                </c:pt>
                <c:pt idx="97">
                  <c:v>5.1405707623413443E-3</c:v>
                </c:pt>
                <c:pt idx="98">
                  <c:v>5.0639452267148945E-3</c:v>
                </c:pt>
                <c:pt idx="99">
                  <c:v>5.0413389796329904E-3</c:v>
                </c:pt>
                <c:pt idx="100">
                  <c:v>5.0745086390415368E-3</c:v>
                </c:pt>
                <c:pt idx="101">
                  <c:v>5.0113236640485712E-3</c:v>
                </c:pt>
                <c:pt idx="102">
                  <c:v>4.8576566477498305E-3</c:v>
                </c:pt>
                <c:pt idx="103">
                  <c:v>4.7459012670875156E-3</c:v>
                </c:pt>
                <c:pt idx="104">
                  <c:v>4.6556393670121096E-3</c:v>
                </c:pt>
                <c:pt idx="105">
                  <c:v>4.5692633455923322E-3</c:v>
                </c:pt>
                <c:pt idx="106">
                  <c:v>4.662004662004662E-3</c:v>
                </c:pt>
                <c:pt idx="107">
                  <c:v>4.6642611986271228E-3</c:v>
                </c:pt>
                <c:pt idx="108">
                  <c:v>4.4803446418955305E-3</c:v>
                </c:pt>
                <c:pt idx="109">
                  <c:v>4.3724005545483632E-3</c:v>
                </c:pt>
                <c:pt idx="110">
                  <c:v>4.4395817114482291E-3</c:v>
                </c:pt>
                <c:pt idx="111">
                  <c:v>4.6031644079045971E-3</c:v>
                </c:pt>
                <c:pt idx="112">
                  <c:v>4.7123544714060299E-3</c:v>
                </c:pt>
                <c:pt idx="113">
                  <c:v>4.6945378417813871E-3</c:v>
                </c:pt>
                <c:pt idx="114">
                  <c:v>4.6822180695823799E-3</c:v>
                </c:pt>
                <c:pt idx="115">
                  <c:v>4.7635035883661393E-3</c:v>
                </c:pt>
                <c:pt idx="116">
                  <c:v>4.7290681444136584E-3</c:v>
                </c:pt>
                <c:pt idx="117">
                  <c:v>4.8231849870469046E-3</c:v>
                </c:pt>
                <c:pt idx="118">
                  <c:v>4.9330214756538376E-3</c:v>
                </c:pt>
                <c:pt idx="119">
                  <c:v>4.6560984060984058E-3</c:v>
                </c:pt>
                <c:pt idx="120">
                  <c:v>4.7665303725122551E-3</c:v>
                </c:pt>
                <c:pt idx="121">
                  <c:v>4.852104133619483E-3</c:v>
                </c:pt>
                <c:pt idx="122">
                  <c:v>4.8239494904112178E-3</c:v>
                </c:pt>
                <c:pt idx="123">
                  <c:v>4.833894128240368E-3</c:v>
                </c:pt>
                <c:pt idx="124">
                  <c:v>4.8542522769326893E-3</c:v>
                </c:pt>
                <c:pt idx="125">
                  <c:v>4.6933514906862504E-3</c:v>
                </c:pt>
                <c:pt idx="126">
                  <c:v>4.5997933782653613E-3</c:v>
                </c:pt>
                <c:pt idx="127">
                  <c:v>4.601304545684381E-3</c:v>
                </c:pt>
                <c:pt idx="128">
                  <c:v>4.5077165996027097E-3</c:v>
                </c:pt>
                <c:pt idx="129">
                  <c:v>4.5630495526673334E-3</c:v>
                </c:pt>
                <c:pt idx="130">
                  <c:v>4.6491318195828624E-3</c:v>
                </c:pt>
                <c:pt idx="131">
                  <c:v>4.5689364242880509E-3</c:v>
                </c:pt>
                <c:pt idx="132">
                  <c:v>4.5228403437358664E-3</c:v>
                </c:pt>
                <c:pt idx="133">
                  <c:v>4.5014322739053338E-3</c:v>
                </c:pt>
                <c:pt idx="134">
                  <c:v>4.786586229359617E-3</c:v>
                </c:pt>
                <c:pt idx="135">
                  <c:v>4.8041178152702316E-3</c:v>
                </c:pt>
                <c:pt idx="136">
                  <c:v>4.7324040612631213E-3</c:v>
                </c:pt>
                <c:pt idx="137">
                  <c:v>4.7758256389475815E-3</c:v>
                </c:pt>
                <c:pt idx="138">
                  <c:v>4.5823665893271462E-3</c:v>
                </c:pt>
                <c:pt idx="139">
                  <c:v>4.5758431139503791E-3</c:v>
                </c:pt>
                <c:pt idx="140">
                  <c:v>4.3934068597745726E-3</c:v>
                </c:pt>
                <c:pt idx="141">
                  <c:v>4.7514967214672618E-3</c:v>
                </c:pt>
                <c:pt idx="142">
                  <c:v>4.8485253795225039E-3</c:v>
                </c:pt>
                <c:pt idx="143">
                  <c:v>4.9006168608636052E-3</c:v>
                </c:pt>
                <c:pt idx="144">
                  <c:v>4.8353594170327235E-3</c:v>
                </c:pt>
                <c:pt idx="145">
                  <c:v>4.7108908818089823E-3</c:v>
                </c:pt>
                <c:pt idx="146">
                  <c:v>4.6948356807511738E-3</c:v>
                </c:pt>
                <c:pt idx="147">
                  <c:v>4.8471841929993336E-3</c:v>
                </c:pt>
                <c:pt idx="148">
                  <c:v>4.9629657480166935E-3</c:v>
                </c:pt>
                <c:pt idx="149">
                  <c:v>5.1996430095844169E-3</c:v>
                </c:pt>
                <c:pt idx="150">
                  <c:v>5.1189284889538913E-3</c:v>
                </c:pt>
                <c:pt idx="151">
                  <c:v>5.0418242236736563E-3</c:v>
                </c:pt>
                <c:pt idx="152">
                  <c:v>4.7805977690543741E-3</c:v>
                </c:pt>
                <c:pt idx="153">
                  <c:v>4.6559751681324365E-3</c:v>
                </c:pt>
                <c:pt idx="154">
                  <c:v>4.8074964351191686E-3</c:v>
                </c:pt>
                <c:pt idx="155">
                  <c:v>5.2914719111032717E-3</c:v>
                </c:pt>
                <c:pt idx="156">
                  <c:v>6.1337253510417196E-3</c:v>
                </c:pt>
                <c:pt idx="157">
                  <c:v>7.3564593301435411E-3</c:v>
                </c:pt>
                <c:pt idx="158">
                  <c:v>7.7927138125852332E-3</c:v>
                </c:pt>
                <c:pt idx="159">
                  <c:v>7.8862132094071266E-3</c:v>
                </c:pt>
                <c:pt idx="160">
                  <c:v>7.894159783641547E-3</c:v>
                </c:pt>
                <c:pt idx="161">
                  <c:v>7.3953557166099686E-3</c:v>
                </c:pt>
                <c:pt idx="162">
                  <c:v>7.3209625978544503E-3</c:v>
                </c:pt>
                <c:pt idx="163">
                  <c:v>7.1377072819033887E-3</c:v>
                </c:pt>
                <c:pt idx="164">
                  <c:v>6.9817775605669199E-3</c:v>
                </c:pt>
                <c:pt idx="165">
                  <c:v>7.2512876118189214E-3</c:v>
                </c:pt>
                <c:pt idx="166">
                  <c:v>7.6475365457498645E-3</c:v>
                </c:pt>
                <c:pt idx="167">
                  <c:v>7.7514199799532243E-3</c:v>
                </c:pt>
                <c:pt idx="168">
                  <c:v>7.5674277213634306E-3</c:v>
                </c:pt>
                <c:pt idx="169">
                  <c:v>7.6659908768373034E-3</c:v>
                </c:pt>
                <c:pt idx="170">
                  <c:v>7.7544015763045824E-3</c:v>
                </c:pt>
                <c:pt idx="171">
                  <c:v>7.7198616600790511E-3</c:v>
                </c:pt>
                <c:pt idx="172">
                  <c:v>7.4016127091106028E-3</c:v>
                </c:pt>
                <c:pt idx="173">
                  <c:v>7.3382254836557703E-3</c:v>
                </c:pt>
                <c:pt idx="174">
                  <c:v>7.261853908586074E-3</c:v>
                </c:pt>
                <c:pt idx="175">
                  <c:v>7.3777666624984372E-3</c:v>
                </c:pt>
                <c:pt idx="176">
                  <c:v>7.3766993842589767E-3</c:v>
                </c:pt>
                <c:pt idx="177">
                  <c:v>7.7382403119668538E-3</c:v>
                </c:pt>
                <c:pt idx="178">
                  <c:v>7.5882352941176474E-3</c:v>
                </c:pt>
                <c:pt idx="179">
                  <c:v>7.6362174886605043E-3</c:v>
                </c:pt>
                <c:pt idx="180">
                  <c:v>7.6362174886605043E-3</c:v>
                </c:pt>
                <c:pt idx="181">
                  <c:v>7.4910375086949541E-3</c:v>
                </c:pt>
                <c:pt idx="182">
                  <c:v>7.1967790639154506E-3</c:v>
                </c:pt>
                <c:pt idx="183">
                  <c:v>7.139117605064014E-3</c:v>
                </c:pt>
                <c:pt idx="184">
                  <c:v>6.9327251995438995E-3</c:v>
                </c:pt>
                <c:pt idx="185">
                  <c:v>6.6952564326973572E-3</c:v>
                </c:pt>
                <c:pt idx="186">
                  <c:v>6.6652604935667579E-3</c:v>
                </c:pt>
                <c:pt idx="187">
                  <c:v>6.5434320300997873E-3</c:v>
                </c:pt>
                <c:pt idx="188">
                  <c:v>6.1942712854099269E-3</c:v>
                </c:pt>
                <c:pt idx="189">
                  <c:v>6.1823802163833074E-3</c:v>
                </c:pt>
                <c:pt idx="190">
                  <c:v>7.7234277307833762E-3</c:v>
                </c:pt>
                <c:pt idx="191">
                  <c:v>7.3903834888017668E-3</c:v>
                </c:pt>
                <c:pt idx="192">
                  <c:v>7.4441687344913151E-3</c:v>
                </c:pt>
                <c:pt idx="193">
                  <c:v>7.3389851954953813E-3</c:v>
                </c:pt>
                <c:pt idx="194">
                  <c:v>7.1338818856146891E-3</c:v>
                </c:pt>
                <c:pt idx="195">
                  <c:v>7.6661694016243991E-3</c:v>
                </c:pt>
                <c:pt idx="196">
                  <c:v>7.4271413578751921E-3</c:v>
                </c:pt>
                <c:pt idx="197">
                  <c:v>7.5979899497487435E-3</c:v>
                </c:pt>
                <c:pt idx="198">
                  <c:v>7.4184558621501751E-3</c:v>
                </c:pt>
                <c:pt idx="199">
                  <c:v>7.2598804254988738E-3</c:v>
                </c:pt>
                <c:pt idx="200">
                  <c:v>6.6864220044069601E-3</c:v>
                </c:pt>
                <c:pt idx="201">
                  <c:v>7.2292059922085226E-3</c:v>
                </c:pt>
                <c:pt idx="202">
                  <c:v>7.2256630141337144E-3</c:v>
                </c:pt>
                <c:pt idx="203">
                  <c:v>6.9455283283908226E-3</c:v>
                </c:pt>
                <c:pt idx="204">
                  <c:v>7.0004746084480303E-3</c:v>
                </c:pt>
                <c:pt idx="205">
                  <c:v>7.1000753639284438E-3</c:v>
                </c:pt>
                <c:pt idx="206">
                  <c:v>6.7032536260290083E-3</c:v>
                </c:pt>
                <c:pt idx="207">
                  <c:v>6.668966310221916E-3</c:v>
                </c:pt>
                <c:pt idx="208">
                  <c:v>6.4404830362277173E-3</c:v>
                </c:pt>
                <c:pt idx="209">
                  <c:v>6.7791265962478323E-3</c:v>
                </c:pt>
                <c:pt idx="210">
                  <c:v>6.6550467437807006E-3</c:v>
                </c:pt>
                <c:pt idx="211">
                  <c:v>6.6275706940874032E-3</c:v>
                </c:pt>
                <c:pt idx="212">
                  <c:v>6.7412101885116864E-3</c:v>
                </c:pt>
                <c:pt idx="213">
                  <c:v>6.5776199507687344E-3</c:v>
                </c:pt>
                <c:pt idx="214">
                  <c:v>6.4115407733921059E-3</c:v>
                </c:pt>
                <c:pt idx="215">
                  <c:v>6.4456350964831001E-3</c:v>
                </c:pt>
                <c:pt idx="216">
                  <c:v>6.1967467079783118E-3</c:v>
                </c:pt>
                <c:pt idx="217">
                  <c:v>6.2400536058296336E-3</c:v>
                </c:pt>
                <c:pt idx="218">
                  <c:v>6.0865837976853835E-3</c:v>
                </c:pt>
                <c:pt idx="219">
                  <c:v>6.1864781263809105E-3</c:v>
                </c:pt>
                <c:pt idx="220">
                  <c:v>6.1413411605328516E-3</c:v>
                </c:pt>
                <c:pt idx="221">
                  <c:v>5.8929374718848402E-3</c:v>
                </c:pt>
                <c:pt idx="222">
                  <c:v>6.0012634238787114E-3</c:v>
                </c:pt>
                <c:pt idx="223">
                  <c:v>6.2390816071874224E-3</c:v>
                </c:pt>
                <c:pt idx="224">
                  <c:v>6.4701278372032347E-3</c:v>
                </c:pt>
                <c:pt idx="225">
                  <c:v>6.6633349991670832E-3</c:v>
                </c:pt>
                <c:pt idx="226">
                  <c:v>6.5094501227659449E-3</c:v>
                </c:pt>
                <c:pt idx="227">
                  <c:v>6.8768576257357654E-3</c:v>
                </c:pt>
                <c:pt idx="228">
                  <c:v>6.7081935793004309E-3</c:v>
                </c:pt>
                <c:pt idx="229">
                  <c:v>6.6286135150064448E-3</c:v>
                </c:pt>
                <c:pt idx="230">
                  <c:v>7.0081215614356826E-3</c:v>
                </c:pt>
                <c:pt idx="231">
                  <c:v>6.9273296476387129E-3</c:v>
                </c:pt>
                <c:pt idx="232">
                  <c:v>7.0638601498394576E-3</c:v>
                </c:pt>
                <c:pt idx="233">
                  <c:v>7.8389990201251231E-3</c:v>
                </c:pt>
                <c:pt idx="234">
                  <c:v>7.8898514851485149E-3</c:v>
                </c:pt>
                <c:pt idx="235">
                  <c:v>7.5291948371235401E-3</c:v>
                </c:pt>
                <c:pt idx="236">
                  <c:v>7.3786099650904472E-3</c:v>
                </c:pt>
                <c:pt idx="237">
                  <c:v>7.341015791720017E-3</c:v>
                </c:pt>
                <c:pt idx="238">
                  <c:v>7.1428571428571426E-3</c:v>
                </c:pt>
                <c:pt idx="239">
                  <c:v>6.8770607630711262E-3</c:v>
                </c:pt>
                <c:pt idx="240">
                  <c:v>7.2086503804565478E-3</c:v>
                </c:pt>
                <c:pt idx="241">
                  <c:v>6.5769503187291306E-3</c:v>
                </c:pt>
                <c:pt idx="242">
                  <c:v>5.9403946838501812E-3</c:v>
                </c:pt>
                <c:pt idx="243">
                  <c:v>5.902192242833052E-3</c:v>
                </c:pt>
                <c:pt idx="244">
                  <c:v>5.4035410439181421E-3</c:v>
                </c:pt>
                <c:pt idx="245">
                  <c:v>5.2493438320209973E-3</c:v>
                </c:pt>
                <c:pt idx="246">
                  <c:v>5.4099543159413319E-3</c:v>
                </c:pt>
                <c:pt idx="247">
                  <c:v>5.699810006333122E-3</c:v>
                </c:pt>
                <c:pt idx="248">
                  <c:v>5.5200100363818842E-3</c:v>
                </c:pt>
                <c:pt idx="249">
                  <c:v>5.4547761004693643E-3</c:v>
                </c:pt>
                <c:pt idx="250">
                  <c:v>5.4502984687256686E-3</c:v>
                </c:pt>
                <c:pt idx="251">
                  <c:v>5.3264135482108711E-3</c:v>
                </c:pt>
                <c:pt idx="252">
                  <c:v>5.1623420730878954E-3</c:v>
                </c:pt>
                <c:pt idx="253">
                  <c:v>5.536130536130536E-3</c:v>
                </c:pt>
                <c:pt idx="254">
                  <c:v>6.4198268139743211E-3</c:v>
                </c:pt>
                <c:pt idx="255">
                  <c:v>6.9919666765843498E-3</c:v>
                </c:pt>
                <c:pt idx="256">
                  <c:v>5.8814658422560702E-3</c:v>
                </c:pt>
                <c:pt idx="257">
                  <c:v>5.3400345531647558E-3</c:v>
                </c:pt>
                <c:pt idx="258">
                  <c:v>5.9970014992503746E-3</c:v>
                </c:pt>
                <c:pt idx="259">
                  <c:v>5.9311981020166073E-3</c:v>
                </c:pt>
                <c:pt idx="260">
                  <c:v>5.2613118204138899E-3</c:v>
                </c:pt>
                <c:pt idx="261">
                  <c:v>4.9866429207479964E-3</c:v>
                </c:pt>
                <c:pt idx="262">
                  <c:v>4.6762589928057551E-3</c:v>
                </c:pt>
                <c:pt idx="263">
                  <c:v>4.5380286803412594E-3</c:v>
                </c:pt>
                <c:pt idx="264">
                  <c:v>4.7993856786331347E-3</c:v>
                </c:pt>
                <c:pt idx="265">
                  <c:v>5.0937245313773432E-3</c:v>
                </c:pt>
                <c:pt idx="266">
                  <c:v>5.6806227645697458E-3</c:v>
                </c:pt>
                <c:pt idx="267">
                  <c:v>5.1907018731663281E-3</c:v>
                </c:pt>
                <c:pt idx="268">
                  <c:v>4.5745654162854532E-3</c:v>
                </c:pt>
                <c:pt idx="269">
                  <c:v>5.2655677655677659E-3</c:v>
                </c:pt>
                <c:pt idx="270">
                  <c:v>5.5147058823529415E-3</c:v>
                </c:pt>
                <c:pt idx="271">
                  <c:v>5.6777856635911996E-3</c:v>
                </c:pt>
                <c:pt idx="272">
                  <c:v>4.9615480029769291E-3</c:v>
                </c:pt>
                <c:pt idx="273">
                  <c:v>4.633204633204633E-3</c:v>
                </c:pt>
                <c:pt idx="274">
                  <c:v>5.100671140939597E-3</c:v>
                </c:pt>
                <c:pt idx="275">
                  <c:v>4.6258503401360547E-3</c:v>
                </c:pt>
                <c:pt idx="276">
                  <c:v>4.2099354476564689E-3</c:v>
                </c:pt>
                <c:pt idx="277">
                  <c:v>4.7512576858580215E-3</c:v>
                </c:pt>
                <c:pt idx="278">
                  <c:v>5.1753881541115581E-3</c:v>
                </c:pt>
                <c:pt idx="279">
                  <c:v>5.6598153112898423E-3</c:v>
                </c:pt>
                <c:pt idx="280">
                  <c:v>5.7853630315302289E-3</c:v>
                </c:pt>
                <c:pt idx="281">
                  <c:v>5.6996295240809344E-3</c:v>
                </c:pt>
                <c:pt idx="282">
                  <c:v>5.0747110234000562E-3</c:v>
                </c:pt>
                <c:pt idx="283">
                  <c:v>4.6575342465753422E-3</c:v>
                </c:pt>
                <c:pt idx="284">
                  <c:v>4.8192771084337354E-3</c:v>
                </c:pt>
                <c:pt idx="285">
                  <c:v>5.270092226613966E-3</c:v>
                </c:pt>
                <c:pt idx="286">
                  <c:v>5.0787201625190452E-3</c:v>
                </c:pt>
                <c:pt idx="287">
                  <c:v>5.0724637681159417E-3</c:v>
                </c:pt>
                <c:pt idx="288">
                  <c:v>5.2166024041732815E-3</c:v>
                </c:pt>
                <c:pt idx="289">
                  <c:v>4.8046793398788387E-3</c:v>
                </c:pt>
                <c:pt idx="290">
                  <c:v>4.0991606480577786E-3</c:v>
                </c:pt>
                <c:pt idx="291">
                  <c:v>4.0884593941646532E-3</c:v>
                </c:pt>
                <c:pt idx="292">
                  <c:v>3.620689655172414E-3</c:v>
                </c:pt>
                <c:pt idx="293">
                  <c:v>3.2304958811177516E-3</c:v>
                </c:pt>
                <c:pt idx="294">
                  <c:v>3.3318188702105103E-3</c:v>
                </c:pt>
                <c:pt idx="295">
                  <c:v>3.0421555845284659E-3</c:v>
                </c:pt>
                <c:pt idx="296">
                  <c:v>3.6134903640256959E-3</c:v>
                </c:pt>
                <c:pt idx="297">
                  <c:v>3.6611538947102637E-3</c:v>
                </c:pt>
                <c:pt idx="298">
                  <c:v>3.3464802199115575E-3</c:v>
                </c:pt>
                <c:pt idx="299">
                  <c:v>3.526093088857546E-3</c:v>
                </c:pt>
                <c:pt idx="300">
                  <c:v>2.9073018002907301E-3</c:v>
                </c:pt>
                <c:pt idx="301">
                  <c:v>3.0606860158311345E-3</c:v>
                </c:pt>
                <c:pt idx="302">
                  <c:v>3.0015007503751876E-3</c:v>
                </c:pt>
                <c:pt idx="303">
                  <c:v>2.9053420805998124E-3</c:v>
                </c:pt>
                <c:pt idx="304">
                  <c:v>2.9414386308940191E-3</c:v>
                </c:pt>
                <c:pt idx="305">
                  <c:v>2.9958586659617589E-3</c:v>
                </c:pt>
                <c:pt idx="306">
                  <c:v>2.7217827677128519E-3</c:v>
                </c:pt>
                <c:pt idx="307">
                  <c:v>2.9764365440264574E-3</c:v>
                </c:pt>
                <c:pt idx="308">
                  <c:v>3.1880130708535903E-3</c:v>
                </c:pt>
                <c:pt idx="309">
                  <c:v>3.2359966099083136E-3</c:v>
                </c:pt>
                <c:pt idx="310">
                  <c:v>3.5045857877861455E-3</c:v>
                </c:pt>
                <c:pt idx="311">
                  <c:v>3.8360446117780777E-3</c:v>
                </c:pt>
                <c:pt idx="312">
                  <c:v>3.4808220095053216E-3</c:v>
                </c:pt>
                <c:pt idx="313">
                  <c:v>3.2901230506020927E-3</c:v>
                </c:pt>
                <c:pt idx="314">
                  <c:v>3.785934291581109E-3</c:v>
                </c:pt>
                <c:pt idx="315">
                  <c:v>3.6343476653936183E-3</c:v>
                </c:pt>
                <c:pt idx="316">
                  <c:v>3.8393384524512699E-3</c:v>
                </c:pt>
                <c:pt idx="317">
                  <c:v>3.7170469491622348E-3</c:v>
                </c:pt>
                <c:pt idx="318">
                  <c:v>3.7702373031714351E-3</c:v>
                </c:pt>
                <c:pt idx="319">
                  <c:v>3.7901030267442483E-3</c:v>
                </c:pt>
                <c:pt idx="320">
                  <c:v>3.8598425986264974E-3</c:v>
                </c:pt>
                <c:pt idx="321">
                  <c:v>4.0574123852513064E-3</c:v>
                </c:pt>
                <c:pt idx="322">
                  <c:v>4.0092744662351461E-3</c:v>
                </c:pt>
                <c:pt idx="323">
                  <c:v>3.9031272043263581E-3</c:v>
                </c:pt>
                <c:pt idx="324">
                  <c:v>3.7120509081267402E-3</c:v>
                </c:pt>
                <c:pt idx="325">
                  <c:v>3.5805626598465474E-3</c:v>
                </c:pt>
                <c:pt idx="326">
                  <c:v>3.6444959827714733E-3</c:v>
                </c:pt>
                <c:pt idx="327">
                  <c:v>4.088667976109352E-3</c:v>
                </c:pt>
                <c:pt idx="328">
                  <c:v>3.9990590449306045E-3</c:v>
                </c:pt>
                <c:pt idx="329">
                  <c:v>3.9448487169666795E-3</c:v>
                </c:pt>
                <c:pt idx="330">
                  <c:v>3.8831291234684259E-3</c:v>
                </c:pt>
                <c:pt idx="331">
                  <c:v>3.8620075012068774E-3</c:v>
                </c:pt>
                <c:pt idx="332">
                  <c:v>3.9381563593932321E-3</c:v>
                </c:pt>
                <c:pt idx="333">
                  <c:v>4.0717469900663416E-3</c:v>
                </c:pt>
                <c:pt idx="334">
                  <c:v>4.1134901381710788E-3</c:v>
                </c:pt>
                <c:pt idx="335">
                  <c:v>4.0282685512367487E-3</c:v>
                </c:pt>
                <c:pt idx="336">
                  <c:v>4.1955555555555557E-3</c:v>
                </c:pt>
                <c:pt idx="337">
                  <c:v>4.088162104514753E-3</c:v>
                </c:pt>
                <c:pt idx="338">
                  <c:v>4.1364680926286018E-3</c:v>
                </c:pt>
                <c:pt idx="339">
                  <c:v>4.216147846251142E-3</c:v>
                </c:pt>
                <c:pt idx="340">
                  <c:v>4.1449345445753166E-3</c:v>
                </c:pt>
                <c:pt idx="341">
                  <c:v>4.0634742705012786E-3</c:v>
                </c:pt>
                <c:pt idx="342">
                  <c:v>4.1404911479154772E-3</c:v>
                </c:pt>
                <c:pt idx="343">
                  <c:v>4.3032108573320092E-3</c:v>
                </c:pt>
                <c:pt idx="344">
                  <c:v>4.0982051379349601E-3</c:v>
                </c:pt>
                <c:pt idx="345">
                  <c:v>4.037326223576462E-3</c:v>
                </c:pt>
                <c:pt idx="346">
                  <c:v>4.0473463153875523E-3</c:v>
                </c:pt>
                <c:pt idx="347">
                  <c:v>3.95940647343738E-3</c:v>
                </c:pt>
                <c:pt idx="348">
                  <c:v>3.8817440401505646E-3</c:v>
                </c:pt>
                <c:pt idx="349">
                  <c:v>4.1497289972899729E-3</c:v>
                </c:pt>
                <c:pt idx="350">
                  <c:v>4.3573943661971834E-3</c:v>
                </c:pt>
                <c:pt idx="351">
                  <c:v>4.5460807273729163E-3</c:v>
                </c:pt>
                <c:pt idx="352">
                  <c:v>4.8220657729771436E-3</c:v>
                </c:pt>
                <c:pt idx="353">
                  <c:v>4.8012930214869744E-3</c:v>
                </c:pt>
                <c:pt idx="354">
                  <c:v>4.5623039635015687E-3</c:v>
                </c:pt>
                <c:pt idx="355">
                  <c:v>4.4033465433729636E-3</c:v>
                </c:pt>
                <c:pt idx="356">
                  <c:v>4.7834451203660373E-3</c:v>
                </c:pt>
                <c:pt idx="357">
                  <c:v>4.4526498696785405E-3</c:v>
                </c:pt>
                <c:pt idx="358">
                  <c:v>4.5537340619307837E-3</c:v>
                </c:pt>
                <c:pt idx="359">
                  <c:v>4.4593733711704407E-3</c:v>
                </c:pt>
                <c:pt idx="360">
                  <c:v>4.2933599952949481E-3</c:v>
                </c:pt>
                <c:pt idx="361">
                  <c:v>4.2773124220281591E-3</c:v>
                </c:pt>
                <c:pt idx="362">
                  <c:v>4.2176296921130323E-3</c:v>
                </c:pt>
                <c:pt idx="363">
                  <c:v>4.2575489618130605E-3</c:v>
                </c:pt>
                <c:pt idx="364">
                  <c:v>4.3722673329169267E-3</c:v>
                </c:pt>
                <c:pt idx="365">
                  <c:v>4.2654359834976572E-3</c:v>
                </c:pt>
                <c:pt idx="366">
                  <c:v>3.9673952246988388E-3</c:v>
                </c:pt>
                <c:pt idx="367">
                  <c:v>3.6129778163162076E-3</c:v>
                </c:pt>
                <c:pt idx="368">
                  <c:v>3.6718807373136522E-3</c:v>
                </c:pt>
                <c:pt idx="369">
                  <c:v>3.6654697785757032E-3</c:v>
                </c:pt>
                <c:pt idx="370">
                  <c:v>3.9605560944067251E-3</c:v>
                </c:pt>
                <c:pt idx="371">
                  <c:v>3.8200339558573855E-3</c:v>
                </c:pt>
                <c:pt idx="372">
                  <c:v>3.572066440435792E-3</c:v>
                </c:pt>
                <c:pt idx="373">
                  <c:v>3.8303693570451436E-3</c:v>
                </c:pt>
                <c:pt idx="374">
                  <c:v>4.0007443245254929E-3</c:v>
                </c:pt>
                <c:pt idx="375">
                  <c:v>3.942551393973529E-3</c:v>
                </c:pt>
                <c:pt idx="376">
                  <c:v>3.8860103626943004E-3</c:v>
                </c:pt>
                <c:pt idx="377">
                  <c:v>4.4138228011626653E-3</c:v>
                </c:pt>
                <c:pt idx="378">
                  <c:v>4.6750285062713793E-3</c:v>
                </c:pt>
                <c:pt idx="379">
                  <c:v>5.3952321204516936E-3</c:v>
                </c:pt>
                <c:pt idx="380">
                  <c:v>5.5649022906690826E-3</c:v>
                </c:pt>
                <c:pt idx="381">
                  <c:v>5.4573804573804577E-3</c:v>
                </c:pt>
                <c:pt idx="382">
                  <c:v>5.6998939554612936E-3</c:v>
                </c:pt>
                <c:pt idx="383">
                  <c:v>7.0103695048926535E-3</c:v>
                </c:pt>
                <c:pt idx="384">
                  <c:v>7.1995298266235679E-3</c:v>
                </c:pt>
                <c:pt idx="385">
                  <c:v>7.1834780005986228E-3</c:v>
                </c:pt>
                <c:pt idx="386">
                  <c:v>6.5720687079910377E-3</c:v>
                </c:pt>
                <c:pt idx="387">
                  <c:v>6.4210365387555417E-3</c:v>
                </c:pt>
                <c:pt idx="388">
                  <c:v>6.2987402519496102E-3</c:v>
                </c:pt>
                <c:pt idx="389">
                  <c:v>5.5476529160739686E-3</c:v>
                </c:pt>
                <c:pt idx="390">
                  <c:v>5.3408292340126496E-3</c:v>
                </c:pt>
                <c:pt idx="391">
                  <c:v>5.4449061470124658E-3</c:v>
                </c:pt>
                <c:pt idx="392">
                  <c:v>5.3946621237932991E-3</c:v>
                </c:pt>
                <c:pt idx="393">
                  <c:v>5.04060487258471E-3</c:v>
                </c:pt>
                <c:pt idx="394">
                  <c:v>4.6076514939960905E-3</c:v>
                </c:pt>
                <c:pt idx="395">
                  <c:v>4.5852438516048354E-3</c:v>
                </c:pt>
                <c:pt idx="396">
                  <c:v>4.8754062838569879E-3</c:v>
                </c:pt>
                <c:pt idx="397">
                  <c:v>5.2555511759295754E-3</c:v>
                </c:pt>
                <c:pt idx="398">
                  <c:v>5.4046750439129846E-3</c:v>
                </c:pt>
                <c:pt idx="399">
                  <c:v>4.9551359314316326E-3</c:v>
                </c:pt>
                <c:pt idx="400">
                  <c:v>5.1053802853776673E-3</c:v>
                </c:pt>
                <c:pt idx="401">
                  <c:v>5.6788166930797678E-3</c:v>
                </c:pt>
                <c:pt idx="402">
                  <c:v>5.4005400540054005E-3</c:v>
                </c:pt>
                <c:pt idx="403">
                  <c:v>5.4599406528189915E-3</c:v>
                </c:pt>
                <c:pt idx="404">
                  <c:v>5.5658627087198514E-3</c:v>
                </c:pt>
                <c:pt idx="405">
                  <c:v>5.7663475954330525E-3</c:v>
                </c:pt>
                <c:pt idx="406">
                  <c:v>5.3053392030703236E-3</c:v>
                </c:pt>
                <c:pt idx="407">
                  <c:v>5.5648302726766831E-3</c:v>
                </c:pt>
                <c:pt idx="408">
                  <c:v>5.5518543193426601E-3</c:v>
                </c:pt>
                <c:pt idx="409">
                  <c:v>5.5084278946788585E-3</c:v>
                </c:pt>
                <c:pt idx="410">
                  <c:v>4.877014418999152E-3</c:v>
                </c:pt>
                <c:pt idx="411">
                  <c:v>4.9286912751677851E-3</c:v>
                </c:pt>
                <c:pt idx="412">
                  <c:v>4.4731093311141164E-3</c:v>
                </c:pt>
                <c:pt idx="413">
                  <c:v>4.4175056502979244E-3</c:v>
                </c:pt>
                <c:pt idx="414">
                  <c:v>3.7875012458885677E-3</c:v>
                </c:pt>
                <c:pt idx="415">
                  <c:v>3.5671819262782403E-3</c:v>
                </c:pt>
                <c:pt idx="416">
                  <c:v>3.8528221922558272E-3</c:v>
                </c:pt>
                <c:pt idx="417">
                  <c:v>3.8040452774169603E-3</c:v>
                </c:pt>
                <c:pt idx="418">
                  <c:v>3.8521507841878383E-3</c:v>
                </c:pt>
                <c:pt idx="419">
                  <c:v>3.6943593440259504E-3</c:v>
                </c:pt>
                <c:pt idx="420">
                  <c:v>3.6270346779900919E-3</c:v>
                </c:pt>
                <c:pt idx="421">
                  <c:v>3.8259631639825605E-3</c:v>
                </c:pt>
                <c:pt idx="422">
                  <c:v>3.9556962025316458E-3</c:v>
                </c:pt>
                <c:pt idx="423">
                  <c:v>3.7984299822739933E-3</c:v>
                </c:pt>
                <c:pt idx="424">
                  <c:v>3.6041939711664484E-3</c:v>
                </c:pt>
                <c:pt idx="425">
                  <c:v>3.4276604224790755E-3</c:v>
                </c:pt>
                <c:pt idx="426">
                  <c:v>3.4027063385297144E-3</c:v>
                </c:pt>
                <c:pt idx="427">
                  <c:v>3.5031847133757963E-3</c:v>
                </c:pt>
                <c:pt idx="428">
                  <c:v>3.5095928872250818E-3</c:v>
                </c:pt>
                <c:pt idx="429">
                  <c:v>3.5033086804203972E-3</c:v>
                </c:pt>
                <c:pt idx="430">
                  <c:v>3.2289554704513028E-3</c:v>
                </c:pt>
                <c:pt idx="431">
                  <c:v>3.2839524191782821E-3</c:v>
                </c:pt>
                <c:pt idx="432">
                  <c:v>3.260099220411056E-3</c:v>
                </c:pt>
                <c:pt idx="433">
                  <c:v>3.2836033978156901E-3</c:v>
                </c:pt>
                <c:pt idx="434">
                  <c:v>3.3005569689885167E-3</c:v>
                </c:pt>
                <c:pt idx="435">
                  <c:v>3.044946051499305E-3</c:v>
                </c:pt>
                <c:pt idx="436">
                  <c:v>2.8750653423941452E-3</c:v>
                </c:pt>
                <c:pt idx="437">
                  <c:v>2.9966287926083157E-3</c:v>
                </c:pt>
                <c:pt idx="438">
                  <c:v>3.1507513330101791E-3</c:v>
                </c:pt>
                <c:pt idx="439">
                  <c:v>2.8392286762096296E-3</c:v>
                </c:pt>
                <c:pt idx="440">
                  <c:v>2.7398824133797592E-3</c:v>
                </c:pt>
                <c:pt idx="441">
                  <c:v>2.858242181058649E-3</c:v>
                </c:pt>
                <c:pt idx="442">
                  <c:v>2.5107228789622345E-3</c:v>
                </c:pt>
                <c:pt idx="443">
                  <c:v>2.7672955974842768E-3</c:v>
                </c:pt>
                <c:pt idx="444">
                  <c:v>2.934526386683985E-3</c:v>
                </c:pt>
                <c:pt idx="445">
                  <c:v>2.990317068539966E-3</c:v>
                </c:pt>
                <c:pt idx="446">
                  <c:v>3.0546184006565152E-3</c:v>
                </c:pt>
                <c:pt idx="447">
                  <c:v>3.2583467237993218E-3</c:v>
                </c:pt>
                <c:pt idx="448">
                  <c:v>3.2155701290459064E-3</c:v>
                </c:pt>
                <c:pt idx="449">
                  <c:v>2.9008543612159747E-3</c:v>
                </c:pt>
                <c:pt idx="450">
                  <c:v>2.8070175438596489E-3</c:v>
                </c:pt>
                <c:pt idx="451">
                  <c:v>2.6990080269199764E-3</c:v>
                </c:pt>
                <c:pt idx="452">
                  <c:v>2.712295740691133E-3</c:v>
                </c:pt>
                <c:pt idx="453">
                  <c:v>2.7377656099306226E-3</c:v>
                </c:pt>
                <c:pt idx="454">
                  <c:v>2.5263994549789941E-3</c:v>
                </c:pt>
                <c:pt idx="455">
                  <c:v>2.4244979708006112E-3</c:v>
                </c:pt>
                <c:pt idx="456">
                  <c:v>2.3014419238175754E-3</c:v>
                </c:pt>
                <c:pt idx="457">
                  <c:v>2.1354548309431591E-3</c:v>
                </c:pt>
                <c:pt idx="458">
                  <c:v>2.0859326263256393E-3</c:v>
                </c:pt>
                <c:pt idx="459">
                  <c:v>2.0223907547851209E-3</c:v>
                </c:pt>
                <c:pt idx="460">
                  <c:v>1.8712451987787663E-3</c:v>
                </c:pt>
                <c:pt idx="461">
                  <c:v>1.711360457156463E-3</c:v>
                </c:pt>
                <c:pt idx="462">
                  <c:v>1.4853462479404863E-3</c:v>
                </c:pt>
                <c:pt idx="463">
                  <c:v>1.5274257784214337E-3</c:v>
                </c:pt>
                <c:pt idx="464">
                  <c:v>1.3761790439071431E-3</c:v>
                </c:pt>
                <c:pt idx="465">
                  <c:v>1.2346010359913042E-3</c:v>
                </c:pt>
                <c:pt idx="466">
                  <c:v>1.2053270397842212E-3</c:v>
                </c:pt>
                <c:pt idx="467">
                  <c:v>1.2605074509136746E-3</c:v>
                </c:pt>
                <c:pt idx="468">
                  <c:v>1.1708521674957245E-3</c:v>
                </c:pt>
                <c:pt idx="469">
                  <c:v>1.0833012109047891E-3</c:v>
                </c:pt>
                <c:pt idx="470">
                  <c:v>1.0338799320772215E-3</c:v>
                </c:pt>
                <c:pt idx="471">
                  <c:v>9.4384427170691532E-4</c:v>
                </c:pt>
                <c:pt idx="472">
                  <c:v>9.6724605473000596E-4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lavoro'!$I$2:$I$690</c:f>
              <c:numCache>
                <c:formatCode>General</c:formatCode>
                <c:ptCount val="475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lavoro'!$J$2:$J$690</c:f>
              <c:numCache>
                <c:formatCode>General</c:formatCode>
                <c:ptCount val="475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lavoro'!$AI$2:$AI$690</c:f>
              <c:numCache>
                <c:formatCode>\+0;\-0;0</c:formatCode>
                <c:ptCount val="475"/>
                <c:pt idx="0">
                  <c:v>1</c:v>
                </c:pt>
                <c:pt idx="1">
                  <c:v>1</c:v>
                </c:pt>
                <c:pt idx="2">
                  <c:v>-1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6</c:v>
                </c:pt>
                <c:pt idx="16">
                  <c:v>3</c:v>
                </c:pt>
                <c:pt idx="17">
                  <c:v>9</c:v>
                </c:pt>
                <c:pt idx="18">
                  <c:v>2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5</c:v>
                </c:pt>
                <c:pt idx="31">
                  <c:v>10</c:v>
                </c:pt>
                <c:pt idx="32">
                  <c:v>10</c:v>
                </c:pt>
                <c:pt idx="33">
                  <c:v>8</c:v>
                </c:pt>
                <c:pt idx="34">
                  <c:v>-2</c:v>
                </c:pt>
                <c:pt idx="35">
                  <c:v>9</c:v>
                </c:pt>
                <c:pt idx="36">
                  <c:v>2</c:v>
                </c:pt>
                <c:pt idx="37">
                  <c:v>10</c:v>
                </c:pt>
                <c:pt idx="38">
                  <c:v>8</c:v>
                </c:pt>
                <c:pt idx="39">
                  <c:v>10</c:v>
                </c:pt>
                <c:pt idx="40">
                  <c:v>8</c:v>
                </c:pt>
                <c:pt idx="41">
                  <c:v>7</c:v>
                </c:pt>
                <c:pt idx="42">
                  <c:v>3</c:v>
                </c:pt>
                <c:pt idx="43">
                  <c:v>5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13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-1</c:v>
                </c:pt>
                <c:pt idx="53">
                  <c:v>2</c:v>
                </c:pt>
                <c:pt idx="54">
                  <c:v>0</c:v>
                </c:pt>
                <c:pt idx="55">
                  <c:v>7</c:v>
                </c:pt>
                <c:pt idx="56">
                  <c:v>3</c:v>
                </c:pt>
                <c:pt idx="57">
                  <c:v>-3</c:v>
                </c:pt>
                <c:pt idx="58">
                  <c:v>-3</c:v>
                </c:pt>
                <c:pt idx="59">
                  <c:v>-6</c:v>
                </c:pt>
                <c:pt idx="60">
                  <c:v>-15</c:v>
                </c:pt>
                <c:pt idx="61">
                  <c:v>-6</c:v>
                </c:pt>
                <c:pt idx="62">
                  <c:v>0</c:v>
                </c:pt>
                <c:pt idx="63">
                  <c:v>1</c:v>
                </c:pt>
                <c:pt idx="64">
                  <c:v>-5</c:v>
                </c:pt>
                <c:pt idx="65">
                  <c:v>-1</c:v>
                </c:pt>
                <c:pt idx="66">
                  <c:v>-2</c:v>
                </c:pt>
                <c:pt idx="67">
                  <c:v>-8</c:v>
                </c:pt>
                <c:pt idx="68">
                  <c:v>-6</c:v>
                </c:pt>
                <c:pt idx="69">
                  <c:v>-1</c:v>
                </c:pt>
                <c:pt idx="70">
                  <c:v>-1</c:v>
                </c:pt>
                <c:pt idx="71">
                  <c:v>0</c:v>
                </c:pt>
                <c:pt idx="72">
                  <c:v>-1</c:v>
                </c:pt>
                <c:pt idx="73">
                  <c:v>2</c:v>
                </c:pt>
                <c:pt idx="74">
                  <c:v>-9</c:v>
                </c:pt>
                <c:pt idx="75">
                  <c:v>-4</c:v>
                </c:pt>
                <c:pt idx="76">
                  <c:v>-2</c:v>
                </c:pt>
                <c:pt idx="77">
                  <c:v>-4</c:v>
                </c:pt>
                <c:pt idx="78">
                  <c:v>3</c:v>
                </c:pt>
                <c:pt idx="79">
                  <c:v>-8</c:v>
                </c:pt>
                <c:pt idx="80">
                  <c:v>4</c:v>
                </c:pt>
                <c:pt idx="81">
                  <c:v>3</c:v>
                </c:pt>
                <c:pt idx="82">
                  <c:v>-5</c:v>
                </c:pt>
                <c:pt idx="83">
                  <c:v>0</c:v>
                </c:pt>
                <c:pt idx="84">
                  <c:v>-3</c:v>
                </c:pt>
                <c:pt idx="85">
                  <c:v>1</c:v>
                </c:pt>
                <c:pt idx="86">
                  <c:v>-4</c:v>
                </c:pt>
                <c:pt idx="87">
                  <c:v>4</c:v>
                </c:pt>
                <c:pt idx="88">
                  <c:v>1</c:v>
                </c:pt>
                <c:pt idx="89">
                  <c:v>-6</c:v>
                </c:pt>
                <c:pt idx="90">
                  <c:v>-3</c:v>
                </c:pt>
                <c:pt idx="91">
                  <c:v>5</c:v>
                </c:pt>
                <c:pt idx="92">
                  <c:v>5</c:v>
                </c:pt>
                <c:pt idx="93">
                  <c:v>10</c:v>
                </c:pt>
                <c:pt idx="94">
                  <c:v>-2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2</c:v>
                </c:pt>
                <c:pt idx="99">
                  <c:v>4</c:v>
                </c:pt>
                <c:pt idx="100">
                  <c:v>5</c:v>
                </c:pt>
                <c:pt idx="101">
                  <c:v>3</c:v>
                </c:pt>
                <c:pt idx="102">
                  <c:v>0</c:v>
                </c:pt>
                <c:pt idx="103">
                  <c:v>1</c:v>
                </c:pt>
                <c:pt idx="104">
                  <c:v>-1</c:v>
                </c:pt>
                <c:pt idx="105">
                  <c:v>-3</c:v>
                </c:pt>
                <c:pt idx="106">
                  <c:v>5</c:v>
                </c:pt>
                <c:pt idx="107">
                  <c:v>2</c:v>
                </c:pt>
                <c:pt idx="108">
                  <c:v>-4</c:v>
                </c:pt>
                <c:pt idx="109">
                  <c:v>-3</c:v>
                </c:pt>
                <c:pt idx="110">
                  <c:v>6</c:v>
                </c:pt>
                <c:pt idx="111">
                  <c:v>4</c:v>
                </c:pt>
                <c:pt idx="112">
                  <c:v>6</c:v>
                </c:pt>
                <c:pt idx="113">
                  <c:v>1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2</c:v>
                </c:pt>
                <c:pt idx="118">
                  <c:v>3</c:v>
                </c:pt>
                <c:pt idx="119">
                  <c:v>-17</c:v>
                </c:pt>
                <c:pt idx="120">
                  <c:v>-4</c:v>
                </c:pt>
                <c:pt idx="121">
                  <c:v>-3</c:v>
                </c:pt>
                <c:pt idx="122">
                  <c:v>-4</c:v>
                </c:pt>
                <c:pt idx="123">
                  <c:v>0</c:v>
                </c:pt>
                <c:pt idx="124">
                  <c:v>-2</c:v>
                </c:pt>
                <c:pt idx="125">
                  <c:v>-9</c:v>
                </c:pt>
                <c:pt idx="126">
                  <c:v>-6</c:v>
                </c:pt>
                <c:pt idx="127">
                  <c:v>-5</c:v>
                </c:pt>
                <c:pt idx="128">
                  <c:v>-5</c:v>
                </c:pt>
                <c:pt idx="129">
                  <c:v>1</c:v>
                </c:pt>
                <c:pt idx="130">
                  <c:v>3</c:v>
                </c:pt>
                <c:pt idx="131">
                  <c:v>-5</c:v>
                </c:pt>
                <c:pt idx="132">
                  <c:v>-6</c:v>
                </c:pt>
                <c:pt idx="133">
                  <c:v>-5</c:v>
                </c:pt>
                <c:pt idx="134">
                  <c:v>4</c:v>
                </c:pt>
                <c:pt idx="135">
                  <c:v>-1</c:v>
                </c:pt>
                <c:pt idx="136">
                  <c:v>-3</c:v>
                </c:pt>
                <c:pt idx="137">
                  <c:v>0</c:v>
                </c:pt>
                <c:pt idx="138">
                  <c:v>-7</c:v>
                </c:pt>
                <c:pt idx="139">
                  <c:v>-4</c:v>
                </c:pt>
                <c:pt idx="140">
                  <c:v>-9</c:v>
                </c:pt>
                <c:pt idx="141">
                  <c:v>5</c:v>
                </c:pt>
                <c:pt idx="142">
                  <c:v>-5</c:v>
                </c:pt>
                <c:pt idx="143">
                  <c:v>-2</c:v>
                </c:pt>
                <c:pt idx="144">
                  <c:v>-1</c:v>
                </c:pt>
                <c:pt idx="145">
                  <c:v>-7</c:v>
                </c:pt>
                <c:pt idx="146">
                  <c:v>-5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-1</c:v>
                </c:pt>
                <c:pt idx="151">
                  <c:v>-1</c:v>
                </c:pt>
                <c:pt idx="152">
                  <c:v>-9</c:v>
                </c:pt>
                <c:pt idx="153">
                  <c:v>-6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-3</c:v>
                </c:pt>
                <c:pt idx="159">
                  <c:v>-8</c:v>
                </c:pt>
                <c:pt idx="160">
                  <c:v>-4</c:v>
                </c:pt>
                <c:pt idx="161">
                  <c:v>-8</c:v>
                </c:pt>
                <c:pt idx="162">
                  <c:v>1</c:v>
                </c:pt>
                <c:pt idx="163">
                  <c:v>-2</c:v>
                </c:pt>
                <c:pt idx="164">
                  <c:v>1</c:v>
                </c:pt>
                <c:pt idx="165">
                  <c:v>7</c:v>
                </c:pt>
                <c:pt idx="166">
                  <c:v>6</c:v>
                </c:pt>
                <c:pt idx="167">
                  <c:v>3</c:v>
                </c:pt>
                <c:pt idx="168">
                  <c:v>1</c:v>
                </c:pt>
                <c:pt idx="169">
                  <c:v>4</c:v>
                </c:pt>
                <c:pt idx="170">
                  <c:v>1</c:v>
                </c:pt>
                <c:pt idx="171">
                  <c:v>3</c:v>
                </c:pt>
                <c:pt idx="172">
                  <c:v>-2</c:v>
                </c:pt>
                <c:pt idx="173">
                  <c:v>-2</c:v>
                </c:pt>
                <c:pt idx="174">
                  <c:v>-2</c:v>
                </c:pt>
                <c:pt idx="175">
                  <c:v>-1</c:v>
                </c:pt>
                <c:pt idx="176">
                  <c:v>3</c:v>
                </c:pt>
                <c:pt idx="177">
                  <c:v>6</c:v>
                </c:pt>
                <c:pt idx="178">
                  <c:v>2</c:v>
                </c:pt>
                <c:pt idx="179">
                  <c:v>4</c:v>
                </c:pt>
                <c:pt idx="180">
                  <c:v>0</c:v>
                </c:pt>
                <c:pt idx="181">
                  <c:v>7</c:v>
                </c:pt>
                <c:pt idx="182">
                  <c:v>3</c:v>
                </c:pt>
                <c:pt idx="183">
                  <c:v>7</c:v>
                </c:pt>
                <c:pt idx="184">
                  <c:v>2</c:v>
                </c:pt>
                <c:pt idx="185">
                  <c:v>1</c:v>
                </c:pt>
                <c:pt idx="186">
                  <c:v>5</c:v>
                </c:pt>
                <c:pt idx="187">
                  <c:v>2</c:v>
                </c:pt>
                <c:pt idx="188">
                  <c:v>-3</c:v>
                </c:pt>
                <c:pt idx="189">
                  <c:v>7</c:v>
                </c:pt>
                <c:pt idx="190">
                  <c:v>4</c:v>
                </c:pt>
                <c:pt idx="191">
                  <c:v>-4</c:v>
                </c:pt>
                <c:pt idx="192">
                  <c:v>7</c:v>
                </c:pt>
                <c:pt idx="193">
                  <c:v>3</c:v>
                </c:pt>
                <c:pt idx="194">
                  <c:v>2</c:v>
                </c:pt>
                <c:pt idx="195">
                  <c:v>9</c:v>
                </c:pt>
                <c:pt idx="196">
                  <c:v>-1</c:v>
                </c:pt>
                <c:pt idx="197">
                  <c:v>5</c:v>
                </c:pt>
                <c:pt idx="198">
                  <c:v>0</c:v>
                </c:pt>
                <c:pt idx="199">
                  <c:v>-2</c:v>
                </c:pt>
                <c:pt idx="200">
                  <c:v>-11</c:v>
                </c:pt>
                <c:pt idx="201">
                  <c:v>4</c:v>
                </c:pt>
                <c:pt idx="202">
                  <c:v>2</c:v>
                </c:pt>
                <c:pt idx="203">
                  <c:v>-4</c:v>
                </c:pt>
                <c:pt idx="204">
                  <c:v>-1</c:v>
                </c:pt>
                <c:pt idx="205">
                  <c:v>2</c:v>
                </c:pt>
                <c:pt idx="206">
                  <c:v>-8</c:v>
                </c:pt>
                <c:pt idx="207">
                  <c:v>3</c:v>
                </c:pt>
                <c:pt idx="208">
                  <c:v>-6</c:v>
                </c:pt>
                <c:pt idx="209">
                  <c:v>4</c:v>
                </c:pt>
                <c:pt idx="210">
                  <c:v>-4</c:v>
                </c:pt>
                <c:pt idx="211">
                  <c:v>-3</c:v>
                </c:pt>
                <c:pt idx="212">
                  <c:v>2</c:v>
                </c:pt>
                <c:pt idx="213">
                  <c:v>-4</c:v>
                </c:pt>
                <c:pt idx="214">
                  <c:v>-3</c:v>
                </c:pt>
                <c:pt idx="215">
                  <c:v>0</c:v>
                </c:pt>
                <c:pt idx="216">
                  <c:v>-8</c:v>
                </c:pt>
                <c:pt idx="217">
                  <c:v>-3</c:v>
                </c:pt>
                <c:pt idx="218">
                  <c:v>-7</c:v>
                </c:pt>
                <c:pt idx="219">
                  <c:v>-2</c:v>
                </c:pt>
                <c:pt idx="220">
                  <c:v>-4</c:v>
                </c:pt>
                <c:pt idx="221">
                  <c:v>-5</c:v>
                </c:pt>
                <c:pt idx="222">
                  <c:v>2</c:v>
                </c:pt>
                <c:pt idx="223">
                  <c:v>-8</c:v>
                </c:pt>
                <c:pt idx="224">
                  <c:v>-1</c:v>
                </c:pt>
                <c:pt idx="225">
                  <c:v>-4</c:v>
                </c:pt>
                <c:pt idx="226">
                  <c:v>-6</c:v>
                </c:pt>
                <c:pt idx="227">
                  <c:v>4</c:v>
                </c:pt>
                <c:pt idx="228">
                  <c:v>-6</c:v>
                </c:pt>
                <c:pt idx="229">
                  <c:v>-4</c:v>
                </c:pt>
                <c:pt idx="230">
                  <c:v>-1</c:v>
                </c:pt>
                <c:pt idx="231">
                  <c:v>-3</c:v>
                </c:pt>
                <c:pt idx="232">
                  <c:v>-5</c:v>
                </c:pt>
                <c:pt idx="233">
                  <c:v>5</c:v>
                </c:pt>
                <c:pt idx="234">
                  <c:v>-2</c:v>
                </c:pt>
                <c:pt idx="235">
                  <c:v>-4</c:v>
                </c:pt>
                <c:pt idx="236">
                  <c:v>-5</c:v>
                </c:pt>
                <c:pt idx="237">
                  <c:v>-7</c:v>
                </c:pt>
                <c:pt idx="238">
                  <c:v>-5</c:v>
                </c:pt>
                <c:pt idx="239">
                  <c:v>-8</c:v>
                </c:pt>
                <c:pt idx="240">
                  <c:v>-1</c:v>
                </c:pt>
                <c:pt idx="241">
                  <c:v>-7</c:v>
                </c:pt>
                <c:pt idx="242">
                  <c:v>-6</c:v>
                </c:pt>
                <c:pt idx="243">
                  <c:v>-3</c:v>
                </c:pt>
                <c:pt idx="244">
                  <c:v>-9</c:v>
                </c:pt>
                <c:pt idx="245">
                  <c:v>-1</c:v>
                </c:pt>
                <c:pt idx="246">
                  <c:v>-1</c:v>
                </c:pt>
                <c:pt idx="247">
                  <c:v>0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-3</c:v>
                </c:pt>
                <c:pt idx="252">
                  <c:v>-1</c:v>
                </c:pt>
                <c:pt idx="253">
                  <c:v>0</c:v>
                </c:pt>
                <c:pt idx="254">
                  <c:v>5</c:v>
                </c:pt>
                <c:pt idx="255">
                  <c:v>4</c:v>
                </c:pt>
                <c:pt idx="256">
                  <c:v>-8</c:v>
                </c:pt>
                <c:pt idx="257">
                  <c:v>-5</c:v>
                </c:pt>
                <c:pt idx="258">
                  <c:v>2</c:v>
                </c:pt>
                <c:pt idx="259">
                  <c:v>-1</c:v>
                </c:pt>
                <c:pt idx="260">
                  <c:v>-5</c:v>
                </c:pt>
                <c:pt idx="261">
                  <c:v>-2</c:v>
                </c:pt>
                <c:pt idx="262">
                  <c:v>-2</c:v>
                </c:pt>
                <c:pt idx="263">
                  <c:v>-1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-4</c:v>
                </c:pt>
                <c:pt idx="268">
                  <c:v>-3</c:v>
                </c:pt>
                <c:pt idx="269">
                  <c:v>3</c:v>
                </c:pt>
                <c:pt idx="270">
                  <c:v>1</c:v>
                </c:pt>
                <c:pt idx="271">
                  <c:v>0</c:v>
                </c:pt>
                <c:pt idx="272">
                  <c:v>-4</c:v>
                </c:pt>
                <c:pt idx="273">
                  <c:v>-2</c:v>
                </c:pt>
                <c:pt idx="274">
                  <c:v>1</c:v>
                </c:pt>
                <c:pt idx="275">
                  <c:v>-2</c:v>
                </c:pt>
                <c:pt idx="276">
                  <c:v>-2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-2</c:v>
                </c:pt>
                <c:pt idx="283">
                  <c:v>-1</c:v>
                </c:pt>
                <c:pt idx="284">
                  <c:v>1</c:v>
                </c:pt>
                <c:pt idx="285">
                  <c:v>2</c:v>
                </c:pt>
                <c:pt idx="286">
                  <c:v>0</c:v>
                </c:pt>
                <c:pt idx="287">
                  <c:v>1</c:v>
                </c:pt>
                <c:pt idx="288">
                  <c:v>2</c:v>
                </c:pt>
                <c:pt idx="289">
                  <c:v>0</c:v>
                </c:pt>
                <c:pt idx="290">
                  <c:v>-2</c:v>
                </c:pt>
                <c:pt idx="291">
                  <c:v>1</c:v>
                </c:pt>
                <c:pt idx="292">
                  <c:v>-1</c:v>
                </c:pt>
                <c:pt idx="293">
                  <c:v>-1</c:v>
                </c:pt>
                <c:pt idx="294">
                  <c:v>2</c:v>
                </c:pt>
                <c:pt idx="295">
                  <c:v>-1</c:v>
                </c:pt>
                <c:pt idx="296">
                  <c:v>6</c:v>
                </c:pt>
                <c:pt idx="297">
                  <c:v>2</c:v>
                </c:pt>
                <c:pt idx="298">
                  <c:v>-1</c:v>
                </c:pt>
                <c:pt idx="299">
                  <c:v>2</c:v>
                </c:pt>
                <c:pt idx="300">
                  <c:v>-4</c:v>
                </c:pt>
                <c:pt idx="301">
                  <c:v>3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-2</c:v>
                </c:pt>
                <c:pt idx="307">
                  <c:v>4</c:v>
                </c:pt>
                <c:pt idx="308">
                  <c:v>4</c:v>
                </c:pt>
                <c:pt idx="309">
                  <c:v>2</c:v>
                </c:pt>
                <c:pt idx="310">
                  <c:v>5</c:v>
                </c:pt>
                <c:pt idx="311">
                  <c:v>7</c:v>
                </c:pt>
                <c:pt idx="312">
                  <c:v>-2</c:v>
                </c:pt>
                <c:pt idx="313">
                  <c:v>-2</c:v>
                </c:pt>
                <c:pt idx="314">
                  <c:v>9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3</c:v>
                </c:pt>
                <c:pt idx="319">
                  <c:v>3</c:v>
                </c:pt>
                <c:pt idx="320">
                  <c:v>6</c:v>
                </c:pt>
                <c:pt idx="321">
                  <c:v>3</c:v>
                </c:pt>
                <c:pt idx="322">
                  <c:v>3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4</c:v>
                </c:pt>
                <c:pt idx="327">
                  <c:v>14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8</c:v>
                </c:pt>
                <c:pt idx="334">
                  <c:v>1</c:v>
                </c:pt>
                <c:pt idx="335">
                  <c:v>-3</c:v>
                </c:pt>
                <c:pt idx="336">
                  <c:v>4</c:v>
                </c:pt>
                <c:pt idx="337">
                  <c:v>-3</c:v>
                </c:pt>
                <c:pt idx="338">
                  <c:v>2</c:v>
                </c:pt>
                <c:pt idx="339">
                  <c:v>3</c:v>
                </c:pt>
                <c:pt idx="340">
                  <c:v>0</c:v>
                </c:pt>
                <c:pt idx="341">
                  <c:v>-4</c:v>
                </c:pt>
                <c:pt idx="342">
                  <c:v>0</c:v>
                </c:pt>
                <c:pt idx="343">
                  <c:v>1</c:v>
                </c:pt>
                <c:pt idx="344">
                  <c:v>-9</c:v>
                </c:pt>
                <c:pt idx="345">
                  <c:v>-2</c:v>
                </c:pt>
                <c:pt idx="346">
                  <c:v>0</c:v>
                </c:pt>
                <c:pt idx="347">
                  <c:v>-3</c:v>
                </c:pt>
                <c:pt idx="348">
                  <c:v>-4</c:v>
                </c:pt>
                <c:pt idx="349">
                  <c:v>-1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1</c:v>
                </c:pt>
                <c:pt idx="354">
                  <c:v>-5</c:v>
                </c:pt>
                <c:pt idx="355">
                  <c:v>-6</c:v>
                </c:pt>
                <c:pt idx="356">
                  <c:v>2</c:v>
                </c:pt>
                <c:pt idx="357">
                  <c:v>-10</c:v>
                </c:pt>
                <c:pt idx="358">
                  <c:v>-2</c:v>
                </c:pt>
                <c:pt idx="359">
                  <c:v>-3</c:v>
                </c:pt>
                <c:pt idx="360">
                  <c:v>-4</c:v>
                </c:pt>
                <c:pt idx="361">
                  <c:v>-1</c:v>
                </c:pt>
                <c:pt idx="362">
                  <c:v>-2</c:v>
                </c:pt>
                <c:pt idx="363">
                  <c:v>-5</c:v>
                </c:pt>
                <c:pt idx="364">
                  <c:v>-2</c:v>
                </c:pt>
                <c:pt idx="365">
                  <c:v>-2</c:v>
                </c:pt>
                <c:pt idx="366">
                  <c:v>-6</c:v>
                </c:pt>
                <c:pt idx="367">
                  <c:v>-5</c:v>
                </c:pt>
                <c:pt idx="368">
                  <c:v>0</c:v>
                </c:pt>
                <c:pt idx="369">
                  <c:v>-1</c:v>
                </c:pt>
                <c:pt idx="370">
                  <c:v>0</c:v>
                </c:pt>
                <c:pt idx="371">
                  <c:v>-4</c:v>
                </c:pt>
                <c:pt idx="372">
                  <c:v>-5</c:v>
                </c:pt>
                <c:pt idx="373">
                  <c:v>2</c:v>
                </c:pt>
                <c:pt idx="374">
                  <c:v>1</c:v>
                </c:pt>
                <c:pt idx="375">
                  <c:v>-1</c:v>
                </c:pt>
                <c:pt idx="376">
                  <c:v>-3</c:v>
                </c:pt>
                <c:pt idx="377">
                  <c:v>2</c:v>
                </c:pt>
                <c:pt idx="378">
                  <c:v>0</c:v>
                </c:pt>
                <c:pt idx="379">
                  <c:v>2</c:v>
                </c:pt>
                <c:pt idx="380">
                  <c:v>0</c:v>
                </c:pt>
                <c:pt idx="381">
                  <c:v>-1</c:v>
                </c:pt>
                <c:pt idx="382">
                  <c:v>1</c:v>
                </c:pt>
                <c:pt idx="383">
                  <c:v>5</c:v>
                </c:pt>
                <c:pt idx="384">
                  <c:v>1</c:v>
                </c:pt>
                <c:pt idx="385">
                  <c:v>-1</c:v>
                </c:pt>
                <c:pt idx="386">
                  <c:v>-4</c:v>
                </c:pt>
                <c:pt idx="387">
                  <c:v>-2</c:v>
                </c:pt>
                <c:pt idx="388">
                  <c:v>0</c:v>
                </c:pt>
                <c:pt idx="389">
                  <c:v>-3</c:v>
                </c:pt>
                <c:pt idx="390">
                  <c:v>-1</c:v>
                </c:pt>
                <c:pt idx="391">
                  <c:v>0</c:v>
                </c:pt>
                <c:pt idx="392">
                  <c:v>0</c:v>
                </c:pt>
                <c:pt idx="393">
                  <c:v>-2</c:v>
                </c:pt>
                <c:pt idx="394">
                  <c:v>-3</c:v>
                </c:pt>
                <c:pt idx="395">
                  <c:v>0</c:v>
                </c:pt>
                <c:pt idx="396">
                  <c:v>3</c:v>
                </c:pt>
                <c:pt idx="397">
                  <c:v>4</c:v>
                </c:pt>
                <c:pt idx="398">
                  <c:v>0</c:v>
                </c:pt>
                <c:pt idx="399">
                  <c:v>-3</c:v>
                </c:pt>
                <c:pt idx="400">
                  <c:v>2</c:v>
                </c:pt>
                <c:pt idx="401">
                  <c:v>4</c:v>
                </c:pt>
                <c:pt idx="402">
                  <c:v>-1</c:v>
                </c:pt>
                <c:pt idx="403">
                  <c:v>4</c:v>
                </c:pt>
                <c:pt idx="404">
                  <c:v>2</c:v>
                </c:pt>
                <c:pt idx="405">
                  <c:v>2</c:v>
                </c:pt>
                <c:pt idx="406">
                  <c:v>-3</c:v>
                </c:pt>
                <c:pt idx="407">
                  <c:v>3</c:v>
                </c:pt>
                <c:pt idx="408">
                  <c:v>0</c:v>
                </c:pt>
                <c:pt idx="409">
                  <c:v>0</c:v>
                </c:pt>
                <c:pt idx="410">
                  <c:v>-4</c:v>
                </c:pt>
                <c:pt idx="411">
                  <c:v>1</c:v>
                </c:pt>
                <c:pt idx="412">
                  <c:v>-4</c:v>
                </c:pt>
                <c:pt idx="413">
                  <c:v>0</c:v>
                </c:pt>
                <c:pt idx="414">
                  <c:v>-5</c:v>
                </c:pt>
                <c:pt idx="415">
                  <c:v>-2</c:v>
                </c:pt>
                <c:pt idx="416">
                  <c:v>4</c:v>
                </c:pt>
                <c:pt idx="417">
                  <c:v>1</c:v>
                </c:pt>
                <c:pt idx="418">
                  <c:v>1</c:v>
                </c:pt>
                <c:pt idx="419">
                  <c:v>-1</c:v>
                </c:pt>
                <c:pt idx="420">
                  <c:v>0</c:v>
                </c:pt>
                <c:pt idx="421">
                  <c:v>2</c:v>
                </c:pt>
                <c:pt idx="422">
                  <c:v>2</c:v>
                </c:pt>
                <c:pt idx="423">
                  <c:v>0</c:v>
                </c:pt>
                <c:pt idx="424">
                  <c:v>-1</c:v>
                </c:pt>
                <c:pt idx="425">
                  <c:v>-1</c:v>
                </c:pt>
                <c:pt idx="426">
                  <c:v>0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-2</c:v>
                </c:pt>
                <c:pt idx="431">
                  <c:v>2</c:v>
                </c:pt>
                <c:pt idx="432">
                  <c:v>1</c:v>
                </c:pt>
                <c:pt idx="433">
                  <c:v>0</c:v>
                </c:pt>
                <c:pt idx="434">
                  <c:v>2</c:v>
                </c:pt>
                <c:pt idx="435">
                  <c:v>-2</c:v>
                </c:pt>
                <c:pt idx="436">
                  <c:v>-2</c:v>
                </c:pt>
                <c:pt idx="437">
                  <c:v>4</c:v>
                </c:pt>
                <c:pt idx="438">
                  <c:v>4</c:v>
                </c:pt>
                <c:pt idx="439">
                  <c:v>-4</c:v>
                </c:pt>
                <c:pt idx="440">
                  <c:v>0</c:v>
                </c:pt>
                <c:pt idx="441">
                  <c:v>4</c:v>
                </c:pt>
                <c:pt idx="442">
                  <c:v>-4</c:v>
                </c:pt>
                <c:pt idx="443">
                  <c:v>7</c:v>
                </c:pt>
                <c:pt idx="444">
                  <c:v>6</c:v>
                </c:pt>
                <c:pt idx="445">
                  <c:v>2</c:v>
                </c:pt>
                <c:pt idx="446">
                  <c:v>4</c:v>
                </c:pt>
                <c:pt idx="447">
                  <c:v>6</c:v>
                </c:pt>
                <c:pt idx="448">
                  <c:v>3</c:v>
                </c:pt>
                <c:pt idx="449">
                  <c:v>-3</c:v>
                </c:pt>
                <c:pt idx="450">
                  <c:v>3</c:v>
                </c:pt>
                <c:pt idx="451">
                  <c:v>1</c:v>
                </c:pt>
                <c:pt idx="452">
                  <c:v>4</c:v>
                </c:pt>
                <c:pt idx="453">
                  <c:v>7</c:v>
                </c:pt>
                <c:pt idx="454">
                  <c:v>1</c:v>
                </c:pt>
                <c:pt idx="455">
                  <c:v>3</c:v>
                </c:pt>
                <c:pt idx="456">
                  <c:v>6</c:v>
                </c:pt>
                <c:pt idx="457">
                  <c:v>4</c:v>
                </c:pt>
                <c:pt idx="458">
                  <c:v>5</c:v>
                </c:pt>
                <c:pt idx="459">
                  <c:v>5</c:v>
                </c:pt>
                <c:pt idx="460">
                  <c:v>2</c:v>
                </c:pt>
                <c:pt idx="461">
                  <c:v>1</c:v>
                </c:pt>
                <c:pt idx="462">
                  <c:v>4</c:v>
                </c:pt>
                <c:pt idx="463">
                  <c:v>16</c:v>
                </c:pt>
                <c:pt idx="464">
                  <c:v>2</c:v>
                </c:pt>
                <c:pt idx="465">
                  <c:v>1</c:v>
                </c:pt>
                <c:pt idx="466">
                  <c:v>5</c:v>
                </c:pt>
                <c:pt idx="467">
                  <c:v>20</c:v>
                </c:pt>
                <c:pt idx="468">
                  <c:v>2</c:v>
                </c:pt>
                <c:pt idx="469">
                  <c:v>-2</c:v>
                </c:pt>
                <c:pt idx="470">
                  <c:v>2</c:v>
                </c:pt>
                <c:pt idx="471">
                  <c:v>-8</c:v>
                </c:pt>
                <c:pt idx="47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lavoro'!$J$2:$J$690</c:f>
              <c:numCache>
                <c:formatCode>General</c:formatCode>
                <c:ptCount val="475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lavoro'!$J$2:$J$690</c:f>
              <c:numCache>
                <c:formatCode>General</c:formatCode>
                <c:ptCount val="475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lavoro'!$I$2:$I$690</c:f>
              <c:numCache>
                <c:formatCode>General</c:formatCode>
                <c:ptCount val="475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lavoro'!$N$2:$N$690</c:f>
              <c:numCache>
                <c:formatCode>General</c:formatCode>
                <c:ptCount val="475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lavoro'!$O$2:$O$690</c:f>
              <c:numCache>
                <c:formatCode>General</c:formatCode>
                <c:ptCount val="475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lavoro'!$BB$2:$BB$690</c:f>
              <c:numCache>
                <c:formatCode>0.0%</c:formatCode>
                <c:ptCount val="475"/>
                <c:pt idx="0">
                  <c:v>4.4954632939235635E-2</c:v>
                </c:pt>
                <c:pt idx="1">
                  <c:v>4.3701106015646078E-2</c:v>
                </c:pt>
                <c:pt idx="2">
                  <c:v>4.5023696682464455E-2</c:v>
                </c:pt>
                <c:pt idx="3">
                  <c:v>4.5957557609686242E-2</c:v>
                </c:pt>
                <c:pt idx="4">
                  <c:v>4.9814316813932641E-2</c:v>
                </c:pt>
                <c:pt idx="5">
                  <c:v>4.9456725365305355E-2</c:v>
                </c:pt>
                <c:pt idx="6">
                  <c:v>4.9270072992700732E-2</c:v>
                </c:pt>
                <c:pt idx="7">
                  <c:v>4.8236820379761763E-2</c:v>
                </c:pt>
                <c:pt idx="8">
                  <c:v>4.7176308539944901E-2</c:v>
                </c:pt>
                <c:pt idx="9">
                  <c:v>4.6904523730132264E-2</c:v>
                </c:pt>
                <c:pt idx="10">
                  <c:v>4.5836023240800515E-2</c:v>
                </c:pt>
                <c:pt idx="11">
                  <c:v>4.6497080900750623E-2</c:v>
                </c:pt>
                <c:pt idx="12">
                  <c:v>4.7350392907515616E-2</c:v>
                </c:pt>
                <c:pt idx="13">
                  <c:v>4.8192771084337352E-2</c:v>
                </c:pt>
                <c:pt idx="14">
                  <c:v>4.8639042185015434E-2</c:v>
                </c:pt>
                <c:pt idx="15">
                  <c:v>4.6942940811074627E-2</c:v>
                </c:pt>
                <c:pt idx="16">
                  <c:v>4.598092643051771E-2</c:v>
                </c:pt>
                <c:pt idx="17">
                  <c:v>4.5802147738366418E-2</c:v>
                </c:pt>
                <c:pt idx="18">
                  <c:v>4.686265212581002E-2</c:v>
                </c:pt>
                <c:pt idx="19">
                  <c:v>4.6794677955851224E-2</c:v>
                </c:pt>
                <c:pt idx="20">
                  <c:v>4.6990572878897754E-2</c:v>
                </c:pt>
                <c:pt idx="21">
                  <c:v>4.6414369943781709E-2</c:v>
                </c:pt>
                <c:pt idx="22">
                  <c:v>4.4528597545050924E-2</c:v>
                </c:pt>
                <c:pt idx="23">
                  <c:v>4.2957659548203929E-2</c:v>
                </c:pt>
                <c:pt idx="24">
                  <c:v>4.3617210155648935E-2</c:v>
                </c:pt>
                <c:pt idx="25">
                  <c:v>4.437446321213856E-2</c:v>
                </c:pt>
                <c:pt idx="26">
                  <c:v>4.5293315143246929E-2</c:v>
                </c:pt>
                <c:pt idx="27">
                  <c:v>4.7181211579887562E-2</c:v>
                </c:pt>
                <c:pt idx="28">
                  <c:v>4.8128342245989303E-2</c:v>
                </c:pt>
                <c:pt idx="29">
                  <c:v>4.8639815437854464E-2</c:v>
                </c:pt>
                <c:pt idx="30">
                  <c:v>4.9820755584152956E-2</c:v>
                </c:pt>
                <c:pt idx="31">
                  <c:v>4.949022010239356E-2</c:v>
                </c:pt>
                <c:pt idx="32">
                  <c:v>4.8875486870209824E-2</c:v>
                </c:pt>
                <c:pt idx="33">
                  <c:v>4.9027081243731195E-2</c:v>
                </c:pt>
                <c:pt idx="34">
                  <c:v>4.8044478527607362E-2</c:v>
                </c:pt>
                <c:pt idx="35">
                  <c:v>4.758776731625429E-2</c:v>
                </c:pt>
                <c:pt idx="36">
                  <c:v>4.5654813529921942E-2</c:v>
                </c:pt>
                <c:pt idx="37">
                  <c:v>4.4057241287928976E-2</c:v>
                </c:pt>
                <c:pt idx="38">
                  <c:v>4.563333439928368E-2</c:v>
                </c:pt>
                <c:pt idx="39">
                  <c:v>4.6138601597820031E-2</c:v>
                </c:pt>
                <c:pt idx="40">
                  <c:v>4.6066577101059859E-2</c:v>
                </c:pt>
                <c:pt idx="41">
                  <c:v>4.5108913155337028E-2</c:v>
                </c:pt>
                <c:pt idx="42">
                  <c:v>4.3518569013470031E-2</c:v>
                </c:pt>
                <c:pt idx="43">
                  <c:v>4.3250566686641831E-2</c:v>
                </c:pt>
                <c:pt idx="44">
                  <c:v>4.1810022438294688E-2</c:v>
                </c:pt>
                <c:pt idx="45">
                  <c:v>4.0763748434941731E-2</c:v>
                </c:pt>
                <c:pt idx="46">
                  <c:v>4.0122810690112344E-2</c:v>
                </c:pt>
                <c:pt idx="47">
                  <c:v>3.875500660088161E-2</c:v>
                </c:pt>
                <c:pt idx="48">
                  <c:v>3.7998624484181572E-2</c:v>
                </c:pt>
                <c:pt idx="49">
                  <c:v>3.6612326700964898E-2</c:v>
                </c:pt>
                <c:pt idx="50">
                  <c:v>3.5556532688425638E-2</c:v>
                </c:pt>
                <c:pt idx="51">
                  <c:v>3.4894256906556648E-2</c:v>
                </c:pt>
                <c:pt idx="52">
                  <c:v>3.4595042255641931E-2</c:v>
                </c:pt>
                <c:pt idx="53">
                  <c:v>3.3965942108941119E-2</c:v>
                </c:pt>
                <c:pt idx="54">
                  <c:v>3.3115437109403061E-2</c:v>
                </c:pt>
                <c:pt idx="55">
                  <c:v>3.199943860634024E-2</c:v>
                </c:pt>
                <c:pt idx="56">
                  <c:v>3.059436097262162E-2</c:v>
                </c:pt>
                <c:pt idx="57">
                  <c:v>2.9651114610093645E-2</c:v>
                </c:pt>
                <c:pt idx="58">
                  <c:v>2.8704245497691957E-2</c:v>
                </c:pt>
                <c:pt idx="59">
                  <c:v>2.8186352880987402E-2</c:v>
                </c:pt>
                <c:pt idx="60">
                  <c:v>2.7839713594824608E-2</c:v>
                </c:pt>
                <c:pt idx="61">
                  <c:v>2.6688176999308595E-2</c:v>
                </c:pt>
                <c:pt idx="62">
                  <c:v>2.5748107198654009E-2</c:v>
                </c:pt>
                <c:pt idx="63">
                  <c:v>2.4844537443635614E-2</c:v>
                </c:pt>
                <c:pt idx="64">
                  <c:v>2.3791295303855431E-2</c:v>
                </c:pt>
                <c:pt idx="65">
                  <c:v>2.2918529240637461E-2</c:v>
                </c:pt>
                <c:pt idx="66">
                  <c:v>2.2101302298255677E-2</c:v>
                </c:pt>
                <c:pt idx="67">
                  <c:v>2.1986824478296297E-2</c:v>
                </c:pt>
                <c:pt idx="68">
                  <c:v>2.1385357895452383E-2</c:v>
                </c:pt>
                <c:pt idx="69">
                  <c:v>2.1155191903967273E-2</c:v>
                </c:pt>
                <c:pt idx="70">
                  <c:v>2.0420077752862659E-2</c:v>
                </c:pt>
                <c:pt idx="71">
                  <c:v>1.9341068014561456E-2</c:v>
                </c:pt>
                <c:pt idx="72">
                  <c:v>1.8596055930319714E-2</c:v>
                </c:pt>
                <c:pt idx="73">
                  <c:v>1.821204757641642E-2</c:v>
                </c:pt>
                <c:pt idx="74">
                  <c:v>1.8026901294498382E-2</c:v>
                </c:pt>
                <c:pt idx="75">
                  <c:v>1.7583020538464417E-2</c:v>
                </c:pt>
                <c:pt idx="76">
                  <c:v>1.6872600177217683E-2</c:v>
                </c:pt>
                <c:pt idx="77">
                  <c:v>1.5950711085135398E-2</c:v>
                </c:pt>
                <c:pt idx="78">
                  <c:v>1.5363448750286631E-2</c:v>
                </c:pt>
                <c:pt idx="79">
                  <c:v>1.48679795072668E-2</c:v>
                </c:pt>
                <c:pt idx="80">
                  <c:v>1.483514533473719E-2</c:v>
                </c:pt>
                <c:pt idx="81">
                  <c:v>1.4871241108946219E-2</c:v>
                </c:pt>
                <c:pt idx="82">
                  <c:v>1.4345119174836222E-2</c:v>
                </c:pt>
                <c:pt idx="83">
                  <c:v>1.3835263835263836E-2</c:v>
                </c:pt>
                <c:pt idx="84">
                  <c:v>1.3439238936240426E-2</c:v>
                </c:pt>
                <c:pt idx="85">
                  <c:v>1.3194577694504328E-2</c:v>
                </c:pt>
                <c:pt idx="86">
                  <c:v>1.3313243528909079E-2</c:v>
                </c:pt>
                <c:pt idx="87">
                  <c:v>1.3401624709873237E-2</c:v>
                </c:pt>
                <c:pt idx="88">
                  <c:v>1.372609842022467E-2</c:v>
                </c:pt>
                <c:pt idx="89">
                  <c:v>1.3828469992658418E-2</c:v>
                </c:pt>
                <c:pt idx="90">
                  <c:v>1.35470247441659E-2</c:v>
                </c:pt>
                <c:pt idx="91">
                  <c:v>1.3241638545982658E-2</c:v>
                </c:pt>
                <c:pt idx="92">
                  <c:v>1.3179832429352299E-2</c:v>
                </c:pt>
                <c:pt idx="93">
                  <c:v>1.3361256544502619E-2</c:v>
                </c:pt>
                <c:pt idx="94">
                  <c:v>1.3682455177271173E-2</c:v>
                </c:pt>
                <c:pt idx="95">
                  <c:v>1.3957810043088485E-2</c:v>
                </c:pt>
                <c:pt idx="96">
                  <c:v>1.3947786241131901E-2</c:v>
                </c:pt>
                <c:pt idx="97">
                  <c:v>1.3675078552654981E-2</c:v>
                </c:pt>
                <c:pt idx="98">
                  <c:v>1.3873598269697295E-2</c:v>
                </c:pt>
                <c:pt idx="99">
                  <c:v>1.3839571987787487E-2</c:v>
                </c:pt>
                <c:pt idx="100">
                  <c:v>1.3741276499689621E-2</c:v>
                </c:pt>
                <c:pt idx="101">
                  <c:v>1.3631946693813336E-2</c:v>
                </c:pt>
                <c:pt idx="102">
                  <c:v>1.3735612265372758E-2</c:v>
                </c:pt>
                <c:pt idx="103">
                  <c:v>1.3903455694500471E-2</c:v>
                </c:pt>
                <c:pt idx="104">
                  <c:v>1.3908953172897361E-2</c:v>
                </c:pt>
                <c:pt idx="105">
                  <c:v>1.3883231794507371E-2</c:v>
                </c:pt>
                <c:pt idx="106">
                  <c:v>1.374684666257585E-2</c:v>
                </c:pt>
                <c:pt idx="107">
                  <c:v>1.3563584541872746E-2</c:v>
                </c:pt>
                <c:pt idx="108">
                  <c:v>1.3501312857722669E-2</c:v>
                </c:pt>
                <c:pt idx="109">
                  <c:v>1.3515617956346766E-2</c:v>
                </c:pt>
                <c:pt idx="110">
                  <c:v>1.3481819358178054E-2</c:v>
                </c:pt>
                <c:pt idx="111">
                  <c:v>1.3377659149391851E-2</c:v>
                </c:pt>
                <c:pt idx="112">
                  <c:v>1.3112911905289482E-2</c:v>
                </c:pt>
                <c:pt idx="113">
                  <c:v>1.3020772163891041E-2</c:v>
                </c:pt>
                <c:pt idx="114">
                  <c:v>1.2934813814722565E-2</c:v>
                </c:pt>
                <c:pt idx="115">
                  <c:v>1.2778223071706023E-2</c:v>
                </c:pt>
                <c:pt idx="116">
                  <c:v>1.2752895427788452E-2</c:v>
                </c:pt>
                <c:pt idx="117">
                  <c:v>1.2643704362229972E-2</c:v>
                </c:pt>
                <c:pt idx="118">
                  <c:v>1.2465781317164771E-2</c:v>
                </c:pt>
                <c:pt idx="119">
                  <c:v>1.2126020793880102E-2</c:v>
                </c:pt>
                <c:pt idx="120">
                  <c:v>1.177336276674025E-2</c:v>
                </c:pt>
                <c:pt idx="121">
                  <c:v>1.1470820684408399E-2</c:v>
                </c:pt>
                <c:pt idx="122">
                  <c:v>1.1234138850723349E-2</c:v>
                </c:pt>
                <c:pt idx="123">
                  <c:v>1.1251634774857711E-2</c:v>
                </c:pt>
                <c:pt idx="124">
                  <c:v>1.1091525030285885E-2</c:v>
                </c:pt>
                <c:pt idx="125">
                  <c:v>1.0883745738400882E-2</c:v>
                </c:pt>
                <c:pt idx="126">
                  <c:v>1.0557020813026776E-2</c:v>
                </c:pt>
                <c:pt idx="127">
                  <c:v>1.017524831601781E-2</c:v>
                </c:pt>
                <c:pt idx="128">
                  <c:v>9.9659526173925383E-3</c:v>
                </c:pt>
                <c:pt idx="129">
                  <c:v>9.7206719697076737E-3</c:v>
                </c:pt>
                <c:pt idx="130">
                  <c:v>9.6668356426720739E-3</c:v>
                </c:pt>
                <c:pt idx="131">
                  <c:v>9.3643189331540314E-3</c:v>
                </c:pt>
                <c:pt idx="132">
                  <c:v>8.9077235120686403E-3</c:v>
                </c:pt>
                <c:pt idx="133">
                  <c:v>8.5695862886619387E-3</c:v>
                </c:pt>
                <c:pt idx="134">
                  <c:v>8.4575945606058505E-3</c:v>
                </c:pt>
                <c:pt idx="135">
                  <c:v>8.3364884865590478E-3</c:v>
                </c:pt>
                <c:pt idx="136">
                  <c:v>8.1993083763311006E-3</c:v>
                </c:pt>
                <c:pt idx="137">
                  <c:v>8.2149018319231087E-3</c:v>
                </c:pt>
                <c:pt idx="138">
                  <c:v>7.9276896544672494E-3</c:v>
                </c:pt>
                <c:pt idx="139">
                  <c:v>7.575500220810545E-3</c:v>
                </c:pt>
                <c:pt idx="140">
                  <c:v>7.2799918734974432E-3</c:v>
                </c:pt>
                <c:pt idx="141">
                  <c:v>6.9815333715944772E-3</c:v>
                </c:pt>
                <c:pt idx="142">
                  <c:v>6.7775392215589014E-3</c:v>
                </c:pt>
                <c:pt idx="143">
                  <c:v>6.638029397946171E-3</c:v>
                </c:pt>
                <c:pt idx="144">
                  <c:v>6.5929505629108041E-3</c:v>
                </c:pt>
                <c:pt idx="145">
                  <c:v>6.3595232693154672E-3</c:v>
                </c:pt>
                <c:pt idx="146">
                  <c:v>6.2900609058751562E-3</c:v>
                </c:pt>
                <c:pt idx="147">
                  <c:v>6.15857333006642E-3</c:v>
                </c:pt>
                <c:pt idx="148">
                  <c:v>5.9899595611760904E-3</c:v>
                </c:pt>
                <c:pt idx="149">
                  <c:v>5.7065842674468292E-3</c:v>
                </c:pt>
                <c:pt idx="150">
                  <c:v>5.6240905098388812E-3</c:v>
                </c:pt>
                <c:pt idx="151">
                  <c:v>5.6065239551478085E-3</c:v>
                </c:pt>
                <c:pt idx="152">
                  <c:v>5.5272717803153603E-3</c:v>
                </c:pt>
                <c:pt idx="153">
                  <c:v>5.2743916284440865E-3</c:v>
                </c:pt>
                <c:pt idx="154">
                  <c:v>5.1324813672826933E-3</c:v>
                </c:pt>
                <c:pt idx="155">
                  <c:v>5.0895503156809692E-3</c:v>
                </c:pt>
                <c:pt idx="156">
                  <c:v>5.0252868841937724E-3</c:v>
                </c:pt>
                <c:pt idx="157">
                  <c:v>4.9875949561347414E-3</c:v>
                </c:pt>
                <c:pt idx="158">
                  <c:v>5.0285845394925531E-3</c:v>
                </c:pt>
                <c:pt idx="159">
                  <c:v>4.9333959796314872E-3</c:v>
                </c:pt>
                <c:pt idx="160">
                  <c:v>4.8990789731530471E-3</c:v>
                </c:pt>
                <c:pt idx="161">
                  <c:v>4.8531772259465585E-3</c:v>
                </c:pt>
                <c:pt idx="162">
                  <c:v>4.838790553076267E-3</c:v>
                </c:pt>
                <c:pt idx="163">
                  <c:v>4.8878235139892881E-3</c:v>
                </c:pt>
                <c:pt idx="164">
                  <c:v>4.9189400958913479E-3</c:v>
                </c:pt>
                <c:pt idx="165">
                  <c:v>5.1137420194632124E-3</c:v>
                </c:pt>
                <c:pt idx="166">
                  <c:v>5.1751395682031517E-3</c:v>
                </c:pt>
                <c:pt idx="167">
                  <c:v>5.2240181918751152E-3</c:v>
                </c:pt>
                <c:pt idx="168">
                  <c:v>5.1865760646854107E-3</c:v>
                </c:pt>
                <c:pt idx="169">
                  <c:v>5.1533846846517966E-3</c:v>
                </c:pt>
                <c:pt idx="170">
                  <c:v>5.1653142787937509E-3</c:v>
                </c:pt>
                <c:pt idx="171">
                  <c:v>5.2822315619365772E-3</c:v>
                </c:pt>
                <c:pt idx="172">
                  <c:v>5.4412780396985074E-3</c:v>
                </c:pt>
                <c:pt idx="173">
                  <c:v>5.5902329363371117E-3</c:v>
                </c:pt>
                <c:pt idx="174">
                  <c:v>5.5409740449110529E-3</c:v>
                </c:pt>
                <c:pt idx="175">
                  <c:v>5.5116152407113598E-3</c:v>
                </c:pt>
                <c:pt idx="176">
                  <c:v>5.4178837275040042E-3</c:v>
                </c:pt>
                <c:pt idx="177">
                  <c:v>5.5068014856647415E-3</c:v>
                </c:pt>
                <c:pt idx="178">
                  <c:v>5.6684784825022866E-3</c:v>
                </c:pt>
                <c:pt idx="179">
                  <c:v>5.8509712960278341E-3</c:v>
                </c:pt>
                <c:pt idx="180">
                  <c:v>5.8509712960278341E-3</c:v>
                </c:pt>
                <c:pt idx="181">
                  <c:v>5.9211017499124184E-3</c:v>
                </c:pt>
                <c:pt idx="182">
                  <c:v>5.9234343376756652E-3</c:v>
                </c:pt>
                <c:pt idx="183">
                  <c:v>5.9334076896510723E-3</c:v>
                </c:pt>
                <c:pt idx="184">
                  <c:v>5.9333149441851826E-3</c:v>
                </c:pt>
                <c:pt idx="185">
                  <c:v>6.3082124305928709E-3</c:v>
                </c:pt>
                <c:pt idx="186">
                  <c:v>6.5881435691810767E-3</c:v>
                </c:pt>
                <c:pt idx="187">
                  <c:v>6.8866857409009248E-3</c:v>
                </c:pt>
                <c:pt idx="188">
                  <c:v>7.0693591256493112E-3</c:v>
                </c:pt>
                <c:pt idx="189">
                  <c:v>7.025017384590956E-3</c:v>
                </c:pt>
                <c:pt idx="190">
                  <c:v>7.1522445122679731E-3</c:v>
                </c:pt>
                <c:pt idx="191">
                  <c:v>7.0994297798421509E-3</c:v>
                </c:pt>
                <c:pt idx="192">
                  <c:v>7.0728790746808091E-3</c:v>
                </c:pt>
                <c:pt idx="193">
                  <c:v>7.2762357606997981E-3</c:v>
                </c:pt>
                <c:pt idx="194">
                  <c:v>7.3552367698340041E-3</c:v>
                </c:pt>
                <c:pt idx="195">
                  <c:v>7.4269248332222357E-3</c:v>
                </c:pt>
                <c:pt idx="196">
                  <c:v>7.303110333223943E-3</c:v>
                </c:pt>
                <c:pt idx="197">
                  <c:v>7.2358451042965092E-3</c:v>
                </c:pt>
                <c:pt idx="198">
                  <c:v>7.218306241137667E-3</c:v>
                </c:pt>
                <c:pt idx="199">
                  <c:v>7.155314828737872E-3</c:v>
                </c:pt>
                <c:pt idx="200">
                  <c:v>7.3127816031163233E-3</c:v>
                </c:pt>
                <c:pt idx="201">
                  <c:v>7.2551696243490574E-3</c:v>
                </c:pt>
                <c:pt idx="202">
                  <c:v>7.3137162318287303E-3</c:v>
                </c:pt>
                <c:pt idx="203">
                  <c:v>7.0926230734699985E-3</c:v>
                </c:pt>
                <c:pt idx="204">
                  <c:v>6.9953331347433227E-3</c:v>
                </c:pt>
                <c:pt idx="205">
                  <c:v>6.9772609436338047E-3</c:v>
                </c:pt>
                <c:pt idx="206">
                  <c:v>6.9507211066137465E-3</c:v>
                </c:pt>
                <c:pt idx="207">
                  <c:v>6.9779374037968189E-3</c:v>
                </c:pt>
                <c:pt idx="208">
                  <c:v>6.916847046233918E-3</c:v>
                </c:pt>
                <c:pt idx="209">
                  <c:v>6.7484811076416627E-3</c:v>
                </c:pt>
                <c:pt idx="210">
                  <c:v>6.5935865450377123E-3</c:v>
                </c:pt>
                <c:pt idx="211">
                  <c:v>6.4128698671859635E-3</c:v>
                </c:pt>
                <c:pt idx="212">
                  <c:v>6.2199563696076609E-3</c:v>
                </c:pt>
                <c:pt idx="213">
                  <c:v>6.2351671034295798E-3</c:v>
                </c:pt>
                <c:pt idx="214">
                  <c:v>6.3414426071007092E-3</c:v>
                </c:pt>
                <c:pt idx="215">
                  <c:v>6.191745911890323E-3</c:v>
                </c:pt>
                <c:pt idx="216">
                  <c:v>5.9856025804388814E-3</c:v>
                </c:pt>
                <c:pt idx="217">
                  <c:v>5.6667555019426869E-3</c:v>
                </c:pt>
                <c:pt idx="218">
                  <c:v>5.4223664456691002E-3</c:v>
                </c:pt>
                <c:pt idx="219">
                  <c:v>5.2709059921145392E-3</c:v>
                </c:pt>
                <c:pt idx="220">
                  <c:v>5.1430080573792898E-3</c:v>
                </c:pt>
                <c:pt idx="221">
                  <c:v>5.1705973680319381E-3</c:v>
                </c:pt>
                <c:pt idx="222">
                  <c:v>5.0250793796880033E-3</c:v>
                </c:pt>
                <c:pt idx="223">
                  <c:v>4.7908148515260398E-3</c:v>
                </c:pt>
                <c:pt idx="224">
                  <c:v>4.6082738422112395E-3</c:v>
                </c:pt>
                <c:pt idx="225">
                  <c:v>4.3862651933197321E-3</c:v>
                </c:pt>
                <c:pt idx="226">
                  <c:v>4.3114045071704988E-3</c:v>
                </c:pt>
                <c:pt idx="227">
                  <c:v>4.22621617322942E-3</c:v>
                </c:pt>
                <c:pt idx="228">
                  <c:v>4.1751000662570226E-3</c:v>
                </c:pt>
                <c:pt idx="229">
                  <c:v>4.0495549566280887E-3</c:v>
                </c:pt>
                <c:pt idx="230">
                  <c:v>3.7945863900834811E-3</c:v>
                </c:pt>
                <c:pt idx="231">
                  <c:v>3.6427408920206841E-3</c:v>
                </c:pt>
                <c:pt idx="232">
                  <c:v>3.4997121059450122E-3</c:v>
                </c:pt>
                <c:pt idx="233">
                  <c:v>3.4403154670475267E-3</c:v>
                </c:pt>
                <c:pt idx="234">
                  <c:v>3.2302639843511654E-3</c:v>
                </c:pt>
                <c:pt idx="235">
                  <c:v>3.1307385676535137E-3</c:v>
                </c:pt>
                <c:pt idx="236">
                  <c:v>2.9869165899070837E-3</c:v>
                </c:pt>
                <c:pt idx="237">
                  <c:v>2.8524620899306749E-3</c:v>
                </c:pt>
                <c:pt idx="238">
                  <c:v>2.7450980392156863E-3</c:v>
                </c:pt>
                <c:pt idx="239">
                  <c:v>2.6021048136715031E-3</c:v>
                </c:pt>
                <c:pt idx="240">
                  <c:v>2.54881151672047E-3</c:v>
                </c:pt>
                <c:pt idx="241">
                  <c:v>2.4340393081830718E-3</c:v>
                </c:pt>
                <c:pt idx="242">
                  <c:v>2.3648304540563043E-3</c:v>
                </c:pt>
                <c:pt idx="243">
                  <c:v>2.2420235699913767E-3</c:v>
                </c:pt>
                <c:pt idx="244">
                  <c:v>2.0669187011977527E-3</c:v>
                </c:pt>
                <c:pt idx="245">
                  <c:v>2.0248987550622469E-3</c:v>
                </c:pt>
                <c:pt idx="246">
                  <c:v>1.9998678501420611E-3</c:v>
                </c:pt>
                <c:pt idx="247">
                  <c:v>1.9406025989113264E-3</c:v>
                </c:pt>
                <c:pt idx="248">
                  <c:v>1.8723299520050632E-3</c:v>
                </c:pt>
                <c:pt idx="249">
                  <c:v>1.9105762473647224E-3</c:v>
                </c:pt>
                <c:pt idx="250">
                  <c:v>1.7981115443146782E-3</c:v>
                </c:pt>
                <c:pt idx="251">
                  <c:v>1.7693146533413332E-3</c:v>
                </c:pt>
                <c:pt idx="252">
                  <c:v>1.7496205510429926E-3</c:v>
                </c:pt>
                <c:pt idx="253">
                  <c:v>1.6383129308763008E-3</c:v>
                </c:pt>
                <c:pt idx="254">
                  <c:v>1.6102497414436391E-3</c:v>
                </c:pt>
                <c:pt idx="255">
                  <c:v>1.5566407953257174E-3</c:v>
                </c:pt>
                <c:pt idx="256">
                  <c:v>1.5598924632793472E-3</c:v>
                </c:pt>
                <c:pt idx="257">
                  <c:v>1.4932325655302716E-3</c:v>
                </c:pt>
                <c:pt idx="258">
                  <c:v>1.4268872541555917E-3</c:v>
                </c:pt>
                <c:pt idx="259">
                  <c:v>1.3820138288301992E-3</c:v>
                </c:pt>
                <c:pt idx="260">
                  <c:v>1.2550538717760532E-3</c:v>
                </c:pt>
                <c:pt idx="261">
                  <c:v>1.1629319771579332E-3</c:v>
                </c:pt>
                <c:pt idx="262">
                  <c:v>1.1492408505249646E-3</c:v>
                </c:pt>
                <c:pt idx="263">
                  <c:v>1.1358118887424568E-3</c:v>
                </c:pt>
                <c:pt idx="264">
                  <c:v>1.0874981044604753E-3</c:v>
                </c:pt>
                <c:pt idx="265">
                  <c:v>1.0001601988197243E-3</c:v>
                </c:pt>
                <c:pt idx="266">
                  <c:v>9.1742325235197894E-4</c:v>
                </c:pt>
                <c:pt idx="267">
                  <c:v>8.5659033783403783E-4</c:v>
                </c:pt>
                <c:pt idx="268">
                  <c:v>8.042895442359249E-4</c:v>
                </c:pt>
                <c:pt idx="269">
                  <c:v>7.9958162431765438E-4</c:v>
                </c:pt>
                <c:pt idx="270">
                  <c:v>8.4249638158605342E-4</c:v>
                </c:pt>
                <c:pt idx="271">
                  <c:v>8.0326835209065708E-4</c:v>
                </c:pt>
                <c:pt idx="272">
                  <c:v>7.5530004833920306E-4</c:v>
                </c:pt>
                <c:pt idx="273">
                  <c:v>7.2897301074480332E-4</c:v>
                </c:pt>
                <c:pt idx="274">
                  <c:v>7.458568299791332E-4</c:v>
                </c:pt>
                <c:pt idx="275">
                  <c:v>6.9802914487120929E-4</c:v>
                </c:pt>
                <c:pt idx="276">
                  <c:v>6.804947800020673E-4</c:v>
                </c:pt>
                <c:pt idx="277">
                  <c:v>6.7601898020168622E-4</c:v>
                </c:pt>
                <c:pt idx="278">
                  <c:v>6.6699370874321175E-4</c:v>
                </c:pt>
                <c:pt idx="279">
                  <c:v>6.365728295232156E-4</c:v>
                </c:pt>
                <c:pt idx="280">
                  <c:v>6.3597377037909197E-4</c:v>
                </c:pt>
                <c:pt idx="281">
                  <c:v>6.3542494042891182E-4</c:v>
                </c:pt>
                <c:pt idx="282">
                  <c:v>6.391914442723728E-4</c:v>
                </c:pt>
                <c:pt idx="283">
                  <c:v>6.2583051138068494E-4</c:v>
                </c:pt>
                <c:pt idx="284">
                  <c:v>6.7683344756682665E-4</c:v>
                </c:pt>
                <c:pt idx="285">
                  <c:v>6.8060989495492569E-4</c:v>
                </c:pt>
                <c:pt idx="286">
                  <c:v>6.7122128070730479E-4</c:v>
                </c:pt>
                <c:pt idx="287">
                  <c:v>6.8722654999466438E-4</c:v>
                </c:pt>
                <c:pt idx="288">
                  <c:v>7.116649123629406E-4</c:v>
                </c:pt>
                <c:pt idx="289">
                  <c:v>7.0610654552260394E-4</c:v>
                </c:pt>
                <c:pt idx="290">
                  <c:v>7.2188062642252946E-4</c:v>
                </c:pt>
                <c:pt idx="291">
                  <c:v>7.4640791192386643E-4</c:v>
                </c:pt>
                <c:pt idx="292">
                  <c:v>7.4889569617682405E-4</c:v>
                </c:pt>
                <c:pt idx="293">
                  <c:v>7.8092681238338868E-4</c:v>
                </c:pt>
                <c:pt idx="294">
                  <c:v>7.5815650034959439E-4</c:v>
                </c:pt>
                <c:pt idx="295">
                  <c:v>8.112584173315063E-4</c:v>
                </c:pt>
                <c:pt idx="296">
                  <c:v>8.7620740541990874E-4</c:v>
                </c:pt>
                <c:pt idx="297">
                  <c:v>9.2431491953023058E-4</c:v>
                </c:pt>
                <c:pt idx="298">
                  <c:v>1.0185637416354628E-3</c:v>
                </c:pt>
                <c:pt idx="299">
                  <c:v>1.1000504189775365E-3</c:v>
                </c:pt>
                <c:pt idx="300">
                  <c:v>1.2010838846959471E-3</c:v>
                </c:pt>
                <c:pt idx="301">
                  <c:v>1.2265108666376613E-3</c:v>
                </c:pt>
                <c:pt idx="302">
                  <c:v>1.231104813289322E-3</c:v>
                </c:pt>
                <c:pt idx="303">
                  <c:v>1.2594665788607177E-3</c:v>
                </c:pt>
                <c:pt idx="304">
                  <c:v>1.3467958167207987E-3</c:v>
                </c:pt>
                <c:pt idx="305">
                  <c:v>1.4519919771290755E-3</c:v>
                </c:pt>
                <c:pt idx="306">
                  <c:v>1.5125995454025149E-3</c:v>
                </c:pt>
                <c:pt idx="307">
                  <c:v>1.5768885991361747E-3</c:v>
                </c:pt>
                <c:pt idx="308">
                  <c:v>1.6324806802815014E-3</c:v>
                </c:pt>
                <c:pt idx="309">
                  <c:v>1.6879857512953368E-3</c:v>
                </c:pt>
                <c:pt idx="310">
                  <c:v>1.7795461148594118E-3</c:v>
                </c:pt>
                <c:pt idx="311">
                  <c:v>1.8983421681319831E-3</c:v>
                </c:pt>
                <c:pt idx="312">
                  <c:v>1.9794759597853832E-3</c:v>
                </c:pt>
                <c:pt idx="313">
                  <c:v>1.9887464108718136E-3</c:v>
                </c:pt>
                <c:pt idx="314">
                  <c:v>2.0614700111828777E-3</c:v>
                </c:pt>
                <c:pt idx="315">
                  <c:v>2.1076735958417028E-3</c:v>
                </c:pt>
                <c:pt idx="316">
                  <c:v>2.2247467575499387E-3</c:v>
                </c:pt>
                <c:pt idx="317">
                  <c:v>2.3416167370592278E-3</c:v>
                </c:pt>
                <c:pt idx="318">
                  <c:v>2.3720891999483309E-3</c:v>
                </c:pt>
                <c:pt idx="319">
                  <c:v>2.5511796280114842E-3</c:v>
                </c:pt>
                <c:pt idx="320">
                  <c:v>2.655475365030806E-3</c:v>
                </c:pt>
                <c:pt idx="321">
                  <c:v>2.7109808259016622E-3</c:v>
                </c:pt>
                <c:pt idx="322">
                  <c:v>2.7850974207074301E-3</c:v>
                </c:pt>
                <c:pt idx="323">
                  <c:v>2.8531761664174283E-3</c:v>
                </c:pt>
                <c:pt idx="324">
                  <c:v>2.891315415536356E-3</c:v>
                </c:pt>
                <c:pt idx="325">
                  <c:v>2.978620460249781E-3</c:v>
                </c:pt>
                <c:pt idx="326">
                  <c:v>3.0752089975270352E-3</c:v>
                </c:pt>
                <c:pt idx="327">
                  <c:v>3.151622224551212E-3</c:v>
                </c:pt>
                <c:pt idx="328">
                  <c:v>3.1760452465437704E-3</c:v>
                </c:pt>
                <c:pt idx="329">
                  <c:v>3.1705417732784515E-3</c:v>
                </c:pt>
                <c:pt idx="330">
                  <c:v>3.2467173513272478E-3</c:v>
                </c:pt>
                <c:pt idx="331">
                  <c:v>3.3102132188337187E-3</c:v>
                </c:pt>
                <c:pt idx="332">
                  <c:v>3.3374838876940325E-3</c:v>
                </c:pt>
                <c:pt idx="333">
                  <c:v>3.4378981990060226E-3</c:v>
                </c:pt>
                <c:pt idx="334">
                  <c:v>3.4026396673295968E-3</c:v>
                </c:pt>
                <c:pt idx="335">
                  <c:v>3.4208962748240039E-3</c:v>
                </c:pt>
                <c:pt idx="336">
                  <c:v>3.467354161362846E-3</c:v>
                </c:pt>
                <c:pt idx="337">
                  <c:v>3.4149909897050689E-3</c:v>
                </c:pt>
                <c:pt idx="338">
                  <c:v>3.4288556860376284E-3</c:v>
                </c:pt>
                <c:pt idx="339">
                  <c:v>3.4164250386781799E-3</c:v>
                </c:pt>
                <c:pt idx="340">
                  <c:v>3.4403426934178304E-3</c:v>
                </c:pt>
                <c:pt idx="341">
                  <c:v>3.3980941124325923E-3</c:v>
                </c:pt>
                <c:pt idx="342">
                  <c:v>3.2929574896371785E-3</c:v>
                </c:pt>
                <c:pt idx="343">
                  <c:v>3.2368228800732654E-3</c:v>
                </c:pt>
                <c:pt idx="344">
                  <c:v>3.1387603812496516E-3</c:v>
                </c:pt>
                <c:pt idx="345">
                  <c:v>3.1512094112415138E-3</c:v>
                </c:pt>
                <c:pt idx="346">
                  <c:v>3.0895947850965153E-3</c:v>
                </c:pt>
                <c:pt idx="347">
                  <c:v>3.0933643015390784E-3</c:v>
                </c:pt>
                <c:pt idx="348">
                  <c:v>3.0033136445607612E-3</c:v>
                </c:pt>
                <c:pt idx="349">
                  <c:v>2.8573002299610304E-3</c:v>
                </c:pt>
                <c:pt idx="350">
                  <c:v>2.7319966227579437E-3</c:v>
                </c:pt>
                <c:pt idx="351">
                  <c:v>2.7229384444657561E-3</c:v>
                </c:pt>
                <c:pt idx="352">
                  <c:v>2.6178457794926299E-3</c:v>
                </c:pt>
                <c:pt idx="353">
                  <c:v>2.5857510788176502E-3</c:v>
                </c:pt>
                <c:pt idx="354">
                  <c:v>2.5744145420368522E-3</c:v>
                </c:pt>
                <c:pt idx="355">
                  <c:v>2.5021162600161141E-3</c:v>
                </c:pt>
                <c:pt idx="356">
                  <c:v>2.3628061718126729E-3</c:v>
                </c:pt>
                <c:pt idx="357">
                  <c:v>2.2221318916575208E-3</c:v>
                </c:pt>
                <c:pt idx="358">
                  <c:v>2.1070360800335502E-3</c:v>
                </c:pt>
                <c:pt idx="359">
                  <c:v>2.0533603512326915E-3</c:v>
                </c:pt>
                <c:pt idx="360">
                  <c:v>2.0470656477428319E-3</c:v>
                </c:pt>
                <c:pt idx="361">
                  <c:v>2.0724585424045238E-3</c:v>
                </c:pt>
                <c:pt idx="362">
                  <c:v>2.0046955620883814E-3</c:v>
                </c:pt>
                <c:pt idx="363">
                  <c:v>1.9221721889911957E-3</c:v>
                </c:pt>
                <c:pt idx="364">
                  <c:v>1.826554414564174E-3</c:v>
                </c:pt>
                <c:pt idx="365">
                  <c:v>1.7536227033901142E-3</c:v>
                </c:pt>
                <c:pt idx="366">
                  <c:v>1.6877214089967248E-3</c:v>
                </c:pt>
                <c:pt idx="367">
                  <c:v>1.5819933115725814E-3</c:v>
                </c:pt>
                <c:pt idx="368">
                  <c:v>1.6210536848951819E-3</c:v>
                </c:pt>
                <c:pt idx="369">
                  <c:v>1.5260257358576065E-3</c:v>
                </c:pt>
                <c:pt idx="370">
                  <c:v>1.4580025365249609E-3</c:v>
                </c:pt>
                <c:pt idx="371">
                  <c:v>1.3803150444361663E-3</c:v>
                </c:pt>
                <c:pt idx="372">
                  <c:v>1.3449564134495641E-3</c:v>
                </c:pt>
                <c:pt idx="373">
                  <c:v>1.2939271684892239E-3</c:v>
                </c:pt>
                <c:pt idx="374">
                  <c:v>1.2530746739685338E-3</c:v>
                </c:pt>
                <c:pt idx="375">
                  <c:v>1.2819281259005793E-3</c:v>
                </c:pt>
                <c:pt idx="376">
                  <c:v>1.2542940541828554E-3</c:v>
                </c:pt>
                <c:pt idx="377">
                  <c:v>1.1736856373939549E-3</c:v>
                </c:pt>
                <c:pt idx="378">
                  <c:v>1.0966650811267903E-3</c:v>
                </c:pt>
                <c:pt idx="379">
                  <c:v>9.9696618568000019E-4</c:v>
                </c:pt>
                <c:pt idx="380">
                  <c:v>9.6640664940547845E-4</c:v>
                </c:pt>
                <c:pt idx="381">
                  <c:v>9.4919812533370246E-4</c:v>
                </c:pt>
                <c:pt idx="382">
                  <c:v>9.7802248463813176E-4</c:v>
                </c:pt>
                <c:pt idx="383">
                  <c:v>9.9691384427087098E-4</c:v>
                </c:pt>
                <c:pt idx="384">
                  <c:v>1.0252837604253612E-3</c:v>
                </c:pt>
                <c:pt idx="385">
                  <c:v>1.0308872196249409E-3</c:v>
                </c:pt>
                <c:pt idx="386">
                  <c:v>1.0098625537719023E-3</c:v>
                </c:pt>
                <c:pt idx="387">
                  <c:v>1.0154512370489021E-3</c:v>
                </c:pt>
                <c:pt idx="388">
                  <c:v>1.0109337887442829E-3</c:v>
                </c:pt>
                <c:pt idx="389">
                  <c:v>1.0748086415921542E-3</c:v>
                </c:pt>
                <c:pt idx="390">
                  <c:v>1.0502796940489586E-3</c:v>
                </c:pt>
                <c:pt idx="391">
                  <c:v>1.0362795608520954E-3</c:v>
                </c:pt>
                <c:pt idx="392">
                  <c:v>1.0547733376739643E-3</c:v>
                </c:pt>
                <c:pt idx="393">
                  <c:v>1.0434070327584302E-3</c:v>
                </c:pt>
                <c:pt idx="394">
                  <c:v>1.0326988838408604E-3</c:v>
                </c:pt>
                <c:pt idx="395">
                  <c:v>1.041423343455579E-3</c:v>
                </c:pt>
                <c:pt idx="396">
                  <c:v>1.0890456913009235E-3</c:v>
                </c:pt>
                <c:pt idx="397">
                  <c:v>1.1168337601041084E-3</c:v>
                </c:pt>
                <c:pt idx="398">
                  <c:v>1.1153966770878125E-3</c:v>
                </c:pt>
                <c:pt idx="399">
                  <c:v>1.0946819125610713E-3</c:v>
                </c:pt>
                <c:pt idx="400">
                  <c:v>1.1285044092279417E-3</c:v>
                </c:pt>
                <c:pt idx="401">
                  <c:v>1.1821701680807613E-3</c:v>
                </c:pt>
                <c:pt idx="402">
                  <c:v>1.1647174273258152E-3</c:v>
                </c:pt>
                <c:pt idx="403">
                  <c:v>1.2164005456150205E-3</c:v>
                </c:pt>
                <c:pt idx="404">
                  <c:v>1.2625008411331746E-3</c:v>
                </c:pt>
                <c:pt idx="405">
                  <c:v>1.1834281675094595E-3</c:v>
                </c:pt>
                <c:pt idx="406">
                  <c:v>1.174716775147079E-3</c:v>
                </c:pt>
                <c:pt idx="407">
                  <c:v>1.1408067862070724E-3</c:v>
                </c:pt>
                <c:pt idx="408">
                  <c:v>1.1778188069013816E-3</c:v>
                </c:pt>
                <c:pt idx="409">
                  <c:v>1.1950127287924969E-3</c:v>
                </c:pt>
                <c:pt idx="410">
                  <c:v>1.2187264942888063E-3</c:v>
                </c:pt>
                <c:pt idx="411">
                  <c:v>1.2609501481141191E-3</c:v>
                </c:pt>
                <c:pt idx="412">
                  <c:v>1.246338485287512E-3</c:v>
                </c:pt>
                <c:pt idx="413">
                  <c:v>1.2253624767481154E-3</c:v>
                </c:pt>
                <c:pt idx="414">
                  <c:v>1.1661035752105289E-3</c:v>
                </c:pt>
                <c:pt idx="415">
                  <c:v>1.2140502730040509E-3</c:v>
                </c:pt>
                <c:pt idx="416">
                  <c:v>1.189911808383384E-3</c:v>
                </c:pt>
                <c:pt idx="417">
                  <c:v>1.2318783794373481E-3</c:v>
                </c:pt>
                <c:pt idx="418">
                  <c:v>1.1955058992895815E-3</c:v>
                </c:pt>
                <c:pt idx="419">
                  <c:v>1.1991306302930375E-3</c:v>
                </c:pt>
                <c:pt idx="420">
                  <c:v>1.1717520497869967E-3</c:v>
                </c:pt>
                <c:pt idx="421">
                  <c:v>1.1532627076494579E-3</c:v>
                </c:pt>
                <c:pt idx="422">
                  <c:v>1.1385458256939079E-3</c:v>
                </c:pt>
                <c:pt idx="423">
                  <c:v>1.111049214218954E-3</c:v>
                </c:pt>
                <c:pt idx="424">
                  <c:v>1.1276673968184331E-3</c:v>
                </c:pt>
                <c:pt idx="425">
                  <c:v>1.0825915576364344E-3</c:v>
                </c:pt>
                <c:pt idx="426">
                  <c:v>1.0801628553228026E-3</c:v>
                </c:pt>
                <c:pt idx="427">
                  <c:v>1.0779237530172652E-3</c:v>
                </c:pt>
                <c:pt idx="428">
                  <c:v>1.0904791369286471E-3</c:v>
                </c:pt>
                <c:pt idx="429">
                  <c:v>1.0550103819137583E-3</c:v>
                </c:pt>
                <c:pt idx="430">
                  <c:v>1.058310789585246E-3</c:v>
                </c:pt>
                <c:pt idx="431">
                  <c:v>1.1023612456073036E-3</c:v>
                </c:pt>
                <c:pt idx="432">
                  <c:v>1.1324959542872411E-3</c:v>
                </c:pt>
                <c:pt idx="433">
                  <c:v>1.1091614920949516E-3</c:v>
                </c:pt>
                <c:pt idx="434">
                  <c:v>1.1700043535045712E-3</c:v>
                </c:pt>
                <c:pt idx="435">
                  <c:v>1.1810394955274156E-3</c:v>
                </c:pt>
                <c:pt idx="436">
                  <c:v>1.2019303000618995E-3</c:v>
                </c:pt>
                <c:pt idx="437">
                  <c:v>1.3030740565444273E-3</c:v>
                </c:pt>
                <c:pt idx="438">
                  <c:v>1.3448572658155214E-3</c:v>
                </c:pt>
                <c:pt idx="439">
                  <c:v>1.4122063489698938E-3</c:v>
                </c:pt>
                <c:pt idx="440">
                  <c:v>1.474563045729256E-3</c:v>
                </c:pt>
                <c:pt idx="441">
                  <c:v>1.5130247196323823E-3</c:v>
                </c:pt>
                <c:pt idx="442">
                  <c:v>1.5680298425792178E-3</c:v>
                </c:pt>
                <c:pt idx="443">
                  <c:v>1.6086262214864409E-3</c:v>
                </c:pt>
                <c:pt idx="444">
                  <c:v>1.6786066688853469E-3</c:v>
                </c:pt>
                <c:pt idx="445">
                  <c:v>1.7222588109128845E-3</c:v>
                </c:pt>
                <c:pt idx="446">
                  <c:v>1.755775922362781E-3</c:v>
                </c:pt>
                <c:pt idx="447">
                  <c:v>1.8322269649478219E-3</c:v>
                </c:pt>
                <c:pt idx="448">
                  <c:v>1.850016518004625E-3</c:v>
                </c:pt>
                <c:pt idx="449">
                  <c:v>1.8958645027924029E-3</c:v>
                </c:pt>
                <c:pt idx="450">
                  <c:v>1.9082346136179333E-3</c:v>
                </c:pt>
                <c:pt idx="451">
                  <c:v>2.0033351297512195E-3</c:v>
                </c:pt>
                <c:pt idx="452">
                  <c:v>2.0701494546923388E-3</c:v>
                </c:pt>
                <c:pt idx="453">
                  <c:v>2.1513156979252189E-3</c:v>
                </c:pt>
                <c:pt idx="454">
                  <c:v>2.1815537510604774E-3</c:v>
                </c:pt>
                <c:pt idx="455">
                  <c:v>2.27170582226762E-3</c:v>
                </c:pt>
                <c:pt idx="456">
                  <c:v>2.2731908406780389E-3</c:v>
                </c:pt>
                <c:pt idx="457">
                  <c:v>2.2993487821380242E-3</c:v>
                </c:pt>
                <c:pt idx="458">
                  <c:v>2.4010545808355044E-3</c:v>
                </c:pt>
                <c:pt idx="459">
                  <c:v>2.5445029427279969E-3</c:v>
                </c:pt>
                <c:pt idx="460">
                  <c:v>2.5614871378751613E-3</c:v>
                </c:pt>
                <c:pt idx="461">
                  <c:v>2.5670543051848006E-3</c:v>
                </c:pt>
                <c:pt idx="462">
                  <c:v>2.5631257113095814E-3</c:v>
                </c:pt>
                <c:pt idx="463">
                  <c:v>2.6841141951431213E-3</c:v>
                </c:pt>
                <c:pt idx="464">
                  <c:v>2.719975435436674E-3</c:v>
                </c:pt>
                <c:pt idx="465">
                  <c:v>2.8062757316123289E-3</c:v>
                </c:pt>
                <c:pt idx="466">
                  <c:v>2.8502492600945418E-3</c:v>
                </c:pt>
                <c:pt idx="467">
                  <c:v>2.9465287934963775E-3</c:v>
                </c:pt>
                <c:pt idx="468">
                  <c:v>2.9807708219563456E-3</c:v>
                </c:pt>
                <c:pt idx="469">
                  <c:v>2.9568338635288793E-3</c:v>
                </c:pt>
                <c:pt idx="470">
                  <c:v>2.9159543510515859E-3</c:v>
                </c:pt>
                <c:pt idx="471">
                  <c:v>2.8943728955983356E-3</c:v>
                </c:pt>
                <c:pt idx="472">
                  <c:v>2.9007581005009355E-3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lavoro'!$BE$2:$BE$690</c:f>
              <c:numCache>
                <c:formatCode>0.0%</c:formatCode>
                <c:ptCount val="475"/>
                <c:pt idx="0">
                  <c:v>0.35867473192191368</c:v>
                </c:pt>
                <c:pt idx="1">
                  <c:v>0.3674130024278392</c:v>
                </c:pt>
                <c:pt idx="2">
                  <c:v>0.37243285939968407</c:v>
                </c:pt>
                <c:pt idx="3">
                  <c:v>0.37677385757062881</c:v>
                </c:pt>
                <c:pt idx="4">
                  <c:v>0.38020233064412856</c:v>
                </c:pt>
                <c:pt idx="5">
                  <c:v>0.38116647933058573</c:v>
                </c:pt>
                <c:pt idx="6">
                  <c:v>0.38248175182481753</c:v>
                </c:pt>
                <c:pt idx="7">
                  <c:v>0.38766363958013916</c:v>
                </c:pt>
                <c:pt idx="8">
                  <c:v>0.40059687786960513</c:v>
                </c:pt>
                <c:pt idx="9">
                  <c:v>0.41358230521284872</c:v>
                </c:pt>
                <c:pt idx="10">
                  <c:v>0.42769528728211748</c:v>
                </c:pt>
                <c:pt idx="11">
                  <c:v>0.44161801501251041</c:v>
                </c:pt>
                <c:pt idx="12">
                  <c:v>0.4439854926455773</c:v>
                </c:pt>
                <c:pt idx="13">
                  <c:v>0.45579090555771473</c:v>
                </c:pt>
                <c:pt idx="14">
                  <c:v>0.46459638948648396</c:v>
                </c:pt>
                <c:pt idx="15">
                  <c:v>0.47963439524358858</c:v>
                </c:pt>
                <c:pt idx="16">
                  <c:v>0.48884536784741145</c:v>
                </c:pt>
                <c:pt idx="17">
                  <c:v>0.50658965180605275</c:v>
                </c:pt>
                <c:pt idx="18">
                  <c:v>0.50782361308677093</c:v>
                </c:pt>
                <c:pt idx="19">
                  <c:v>0.51995766555790746</c:v>
                </c:pt>
                <c:pt idx="20">
                  <c:v>0.52226250906453953</c:v>
                </c:pt>
                <c:pt idx="21">
                  <c:v>0.5390785684903332</c:v>
                </c:pt>
                <c:pt idx="22">
                  <c:v>0.5519717942021416</c:v>
                </c:pt>
                <c:pt idx="23">
                  <c:v>0.5673990865325268</c:v>
                </c:pt>
                <c:pt idx="24">
                  <c:v>0.58104989051310885</c:v>
                </c:pt>
                <c:pt idx="25">
                  <c:v>0.58230747208703115</c:v>
                </c:pt>
                <c:pt idx="26">
                  <c:v>0.59503410641200549</c:v>
                </c:pt>
                <c:pt idx="27">
                  <c:v>0.59318026585404293</c:v>
                </c:pt>
                <c:pt idx="28">
                  <c:v>0.59484411260215919</c:v>
                </c:pt>
                <c:pt idx="29">
                  <c:v>0.6032875132173412</c:v>
                </c:pt>
                <c:pt idx="30">
                  <c:v>0.61393510432944209</c:v>
                </c:pt>
                <c:pt idx="31">
                  <c:v>0.62105631645735793</c:v>
                </c:pt>
                <c:pt idx="32">
                  <c:v>0.62390585081877958</c:v>
                </c:pt>
                <c:pt idx="33">
                  <c:v>0.62523570712136411</c:v>
                </c:pt>
                <c:pt idx="34">
                  <c:v>0.62749233128834359</c:v>
                </c:pt>
                <c:pt idx="35">
                  <c:v>0.62849427049120499</c:v>
                </c:pt>
                <c:pt idx="36">
                  <c:v>0.63129228100607115</c:v>
                </c:pt>
                <c:pt idx="37">
                  <c:v>0.64287133960514109</c:v>
                </c:pt>
                <c:pt idx="38">
                  <c:v>0.64084934923731252</c:v>
                </c:pt>
                <c:pt idx="39">
                  <c:v>0.63321360004954486</c:v>
                </c:pt>
                <c:pt idx="40">
                  <c:v>0.63558740110464251</c:v>
                </c:pt>
                <c:pt idx="41">
                  <c:v>0.62849465439368823</c:v>
                </c:pt>
                <c:pt idx="42">
                  <c:v>0.63581829088727704</c:v>
                </c:pt>
                <c:pt idx="43">
                  <c:v>0.64161955134050708</c:v>
                </c:pt>
                <c:pt idx="44">
                  <c:v>0.6514335577162802</c:v>
                </c:pt>
                <c:pt idx="45">
                  <c:v>0.652845998266397</c:v>
                </c:pt>
                <c:pt idx="46">
                  <c:v>0.65219919521782621</c:v>
                </c:pt>
                <c:pt idx="47">
                  <c:v>0.64943724687297222</c:v>
                </c:pt>
                <c:pt idx="48">
                  <c:v>0.65195151306740029</c:v>
                </c:pt>
                <c:pt idx="49">
                  <c:v>0.65722432281658716</c:v>
                </c:pt>
                <c:pt idx="50">
                  <c:v>0.65910499070613393</c:v>
                </c:pt>
                <c:pt idx="51">
                  <c:v>0.66378130361859222</c:v>
                </c:pt>
                <c:pt idx="52">
                  <c:v>0.66487229196860476</c:v>
                </c:pt>
                <c:pt idx="53">
                  <c:v>0.66324616572878736</c:v>
                </c:pt>
                <c:pt idx="54">
                  <c:v>0.65288054019107822</c:v>
                </c:pt>
                <c:pt idx="55">
                  <c:v>0.64026946895668502</c:v>
                </c:pt>
                <c:pt idx="56">
                  <c:v>0.62464904966904322</c:v>
                </c:pt>
                <c:pt idx="57">
                  <c:v>0.61811552167067207</c:v>
                </c:pt>
                <c:pt idx="58">
                  <c:v>0.61953058968857677</c:v>
                </c:pt>
                <c:pt idx="59">
                  <c:v>0.61906056148877664</c:v>
                </c:pt>
                <c:pt idx="60">
                  <c:v>0.61003988317683633</c:v>
                </c:pt>
                <c:pt idx="61">
                  <c:v>0.59910885764769151</c:v>
                </c:pt>
                <c:pt idx="62">
                  <c:v>0.57110022833794016</c:v>
                </c:pt>
                <c:pt idx="63">
                  <c:v>0.56134508266776695</c:v>
                </c:pt>
                <c:pt idx="64">
                  <c:v>0.54462854088722612</c:v>
                </c:pt>
                <c:pt idx="65">
                  <c:v>0.53819518356109952</c:v>
                </c:pt>
                <c:pt idx="66">
                  <c:v>0.53387234399697858</c:v>
                </c:pt>
                <c:pt idx="67">
                  <c:v>0.53384341292968907</c:v>
                </c:pt>
                <c:pt idx="68">
                  <c:v>0.51637550132553867</c:v>
                </c:pt>
                <c:pt idx="69">
                  <c:v>0.49893685740431715</c:v>
                </c:pt>
                <c:pt idx="70">
                  <c:v>0.47009964573354385</c:v>
                </c:pt>
                <c:pt idx="71">
                  <c:v>0.45744179346829739</c:v>
                </c:pt>
                <c:pt idx="72">
                  <c:v>0.44353984130676383</c:v>
                </c:pt>
                <c:pt idx="73">
                  <c:v>0.4386110755851132</c:v>
                </c:pt>
                <c:pt idx="74">
                  <c:v>0.43506017394822005</c:v>
                </c:pt>
                <c:pt idx="75">
                  <c:v>0.4309585863750296</c:v>
                </c:pt>
                <c:pt idx="76">
                  <c:v>0.41603081618588167</c:v>
                </c:pt>
                <c:pt idx="77">
                  <c:v>0.40641437755698423</c:v>
                </c:pt>
                <c:pt idx="78">
                  <c:v>0.39334290783137621</c:v>
                </c:pt>
                <c:pt idx="79">
                  <c:v>0.38929027789388204</c:v>
                </c:pt>
                <c:pt idx="80">
                  <c:v>0.38600953518910669</c:v>
                </c:pt>
                <c:pt idx="81">
                  <c:v>0.383060635226179</c:v>
                </c:pt>
                <c:pt idx="82">
                  <c:v>0.37468057426938622</c:v>
                </c:pt>
                <c:pt idx="83">
                  <c:v>0.37242599742599741</c:v>
                </c:pt>
                <c:pt idx="84">
                  <c:v>0.36640986833870071</c:v>
                </c:pt>
                <c:pt idx="85">
                  <c:v>0.36189712969965121</c:v>
                </c:pt>
                <c:pt idx="86">
                  <c:v>0.36100928778644836</c:v>
                </c:pt>
                <c:pt idx="87">
                  <c:v>0.35669969648277094</c:v>
                </c:pt>
                <c:pt idx="88">
                  <c:v>0.35458533667161501</c:v>
                </c:pt>
                <c:pt idx="89">
                  <c:v>0.35225342698414436</c:v>
                </c:pt>
                <c:pt idx="90">
                  <c:v>0.3479993502626022</c:v>
                </c:pt>
                <c:pt idx="91">
                  <c:v>0.3484259536115501</c:v>
                </c:pt>
                <c:pt idx="92">
                  <c:v>0.34926028322394109</c:v>
                </c:pt>
                <c:pt idx="93">
                  <c:v>0.35260732984293192</c:v>
                </c:pt>
                <c:pt idx="94">
                  <c:v>0.35495665323624764</c:v>
                </c:pt>
                <c:pt idx="95">
                  <c:v>0.35952337192917966</c:v>
                </c:pt>
                <c:pt idx="96">
                  <c:v>0.36214000040195349</c:v>
                </c:pt>
                <c:pt idx="97">
                  <c:v>0.35921783293480625</c:v>
                </c:pt>
                <c:pt idx="98">
                  <c:v>0.36321742773355675</c:v>
                </c:pt>
                <c:pt idx="99">
                  <c:v>0.36585856072279699</c:v>
                </c:pt>
                <c:pt idx="100">
                  <c:v>0.36621771599480824</c:v>
                </c:pt>
                <c:pt idx="101">
                  <c:v>0.37048725186247744</c:v>
                </c:pt>
                <c:pt idx="102">
                  <c:v>0.37679903686543476</c:v>
                </c:pt>
                <c:pt idx="103">
                  <c:v>0.38086145847339875</c:v>
                </c:pt>
                <c:pt idx="104">
                  <c:v>0.37963778584264118</c:v>
                </c:pt>
                <c:pt idx="105">
                  <c:v>0.3749252541359378</c:v>
                </c:pt>
                <c:pt idx="106">
                  <c:v>0.37015067839367288</c:v>
                </c:pt>
                <c:pt idx="107">
                  <c:v>0.36745745661832507</c:v>
                </c:pt>
                <c:pt idx="108">
                  <c:v>0.3710376131666791</c:v>
                </c:pt>
                <c:pt idx="109">
                  <c:v>0.37076561180915851</c:v>
                </c:pt>
                <c:pt idx="110">
                  <c:v>0.37089156314699795</c:v>
                </c:pt>
                <c:pt idx="111">
                  <c:v>0.35987821055828151</c:v>
                </c:pt>
                <c:pt idx="112">
                  <c:v>0.35802127188123201</c:v>
                </c:pt>
                <c:pt idx="113">
                  <c:v>0.35723737266968891</c:v>
                </c:pt>
                <c:pt idx="114">
                  <c:v>0.35661910193440255</c:v>
                </c:pt>
                <c:pt idx="115">
                  <c:v>0.35449164560083851</c:v>
                </c:pt>
                <c:pt idx="116">
                  <c:v>0.35468511983588108</c:v>
                </c:pt>
                <c:pt idx="117">
                  <c:v>0.34811978086272005</c:v>
                </c:pt>
                <c:pt idx="118">
                  <c:v>0.3422019109673235</c:v>
                </c:pt>
                <c:pt idx="119">
                  <c:v>0.33351048301982827</c:v>
                </c:pt>
                <c:pt idx="120">
                  <c:v>0.31724901702826647</c:v>
                </c:pt>
                <c:pt idx="121">
                  <c:v>0.30516223861966069</c:v>
                </c:pt>
                <c:pt idx="122">
                  <c:v>0.29947907099770027</c:v>
                </c:pt>
                <c:pt idx="123">
                  <c:v>0.29708699559432744</c:v>
                </c:pt>
                <c:pt idx="124">
                  <c:v>0.29077350511051625</c:v>
                </c:pt>
                <c:pt idx="125">
                  <c:v>0.28551452727783827</c:v>
                </c:pt>
                <c:pt idx="126">
                  <c:v>0.28081102001032049</c:v>
                </c:pt>
                <c:pt idx="127">
                  <c:v>0.27206302089279599</c:v>
                </c:pt>
                <c:pt idx="128">
                  <c:v>0.26855582352106683</c:v>
                </c:pt>
                <c:pt idx="129">
                  <c:v>0.26585613970640182</c:v>
                </c:pt>
                <c:pt idx="130">
                  <c:v>0.26444040779542638</c:v>
                </c:pt>
                <c:pt idx="131">
                  <c:v>0.26043592760688072</c:v>
                </c:pt>
                <c:pt idx="132">
                  <c:v>0.25307553442856046</c:v>
                </c:pt>
                <c:pt idx="133">
                  <c:v>0.24557134041918866</c:v>
                </c:pt>
                <c:pt idx="134">
                  <c:v>0.23550669559569382</c:v>
                </c:pt>
                <c:pt idx="135">
                  <c:v>0.23239596599318488</c:v>
                </c:pt>
                <c:pt idx="136">
                  <c:v>0.2310283785267318</c:v>
                </c:pt>
                <c:pt idx="137">
                  <c:v>0.22829896766066979</c:v>
                </c:pt>
                <c:pt idx="138">
                  <c:v>0.22710819967144055</c:v>
                </c:pt>
                <c:pt idx="139">
                  <c:v>0.22108231137683867</c:v>
                </c:pt>
                <c:pt idx="140">
                  <c:v>0.21622591677106964</c:v>
                </c:pt>
                <c:pt idx="141">
                  <c:v>0.20617129739036494</c:v>
                </c:pt>
                <c:pt idx="142">
                  <c:v>0.19450258784888846</c:v>
                </c:pt>
                <c:pt idx="143">
                  <c:v>0.18921404121081953</c:v>
                </c:pt>
                <c:pt idx="144">
                  <c:v>0.18997068312338522</c:v>
                </c:pt>
                <c:pt idx="145">
                  <c:v>0.18487327665594511</c:v>
                </c:pt>
                <c:pt idx="146">
                  <c:v>0.1778238782946355</c:v>
                </c:pt>
                <c:pt idx="147">
                  <c:v>0.17281089206603581</c:v>
                </c:pt>
                <c:pt idx="148">
                  <c:v>0.16946703873023411</c:v>
                </c:pt>
                <c:pt idx="149">
                  <c:v>0.16372242858551658</c:v>
                </c:pt>
                <c:pt idx="150">
                  <c:v>0.16468490672400005</c:v>
                </c:pt>
                <c:pt idx="151">
                  <c:v>0.16547086959930996</c:v>
                </c:pt>
                <c:pt idx="152">
                  <c:v>0.16197705759039596</c:v>
                </c:pt>
                <c:pt idx="153">
                  <c:v>0.15775166892650236</c:v>
                </c:pt>
                <c:pt idx="154">
                  <c:v>0.1535284193379487</c:v>
                </c:pt>
                <c:pt idx="155">
                  <c:v>0.14101275608813296</c:v>
                </c:pt>
                <c:pt idx="156">
                  <c:v>0.12158241983929351</c:v>
                </c:pt>
                <c:pt idx="157">
                  <c:v>0.10192597897536895</c:v>
                </c:pt>
                <c:pt idx="158">
                  <c:v>9.3114854400489472E-2</c:v>
                </c:pt>
                <c:pt idx="159">
                  <c:v>8.5239177640350994E-2</c:v>
                </c:pt>
                <c:pt idx="160">
                  <c:v>8.1583888035500943E-2</c:v>
                </c:pt>
                <c:pt idx="161">
                  <c:v>8.026311648254808E-2</c:v>
                </c:pt>
                <c:pt idx="162">
                  <c:v>8.1632653061224483E-2</c:v>
                </c:pt>
                <c:pt idx="163">
                  <c:v>8.1694695182091714E-2</c:v>
                </c:pt>
                <c:pt idx="164">
                  <c:v>8.4150565584831499E-2</c:v>
                </c:pt>
                <c:pt idx="165">
                  <c:v>8.6350957664414557E-2</c:v>
                </c:pt>
                <c:pt idx="166">
                  <c:v>8.6075292722691571E-2</c:v>
                </c:pt>
                <c:pt idx="167">
                  <c:v>8.6749431503902644E-2</c:v>
                </c:pt>
                <c:pt idx="168">
                  <c:v>8.9376693435433863E-2</c:v>
                </c:pt>
                <c:pt idx="169">
                  <c:v>9.0880881977147443E-2</c:v>
                </c:pt>
                <c:pt idx="170">
                  <c:v>9.0105365144725683E-2</c:v>
                </c:pt>
                <c:pt idx="171">
                  <c:v>9.2354633108014395E-2</c:v>
                </c:pt>
                <c:pt idx="172">
                  <c:v>9.4363532626647845E-2</c:v>
                </c:pt>
                <c:pt idx="173">
                  <c:v>9.2995169082125601E-2</c:v>
                </c:pt>
                <c:pt idx="174">
                  <c:v>9.1988501437320333E-2</c:v>
                </c:pt>
                <c:pt idx="175">
                  <c:v>8.9174500935376169E-2</c:v>
                </c:pt>
                <c:pt idx="176">
                  <c:v>9.1179449731461415E-2</c:v>
                </c:pt>
                <c:pt idx="177">
                  <c:v>9.0639609134260501E-2</c:v>
                </c:pt>
                <c:pt idx="178">
                  <c:v>9.3369686165533552E-2</c:v>
                </c:pt>
                <c:pt idx="179">
                  <c:v>9.514641925195709E-2</c:v>
                </c:pt>
                <c:pt idx="180">
                  <c:v>9.514641925195709E-2</c:v>
                </c:pt>
                <c:pt idx="181">
                  <c:v>0.101411071483951</c:v>
                </c:pt>
                <c:pt idx="182">
                  <c:v>0.10735725891508224</c:v>
                </c:pt>
                <c:pt idx="183">
                  <c:v>0.11302349017987058</c:v>
                </c:pt>
                <c:pt idx="184">
                  <c:v>0.11748976869078648</c:v>
                </c:pt>
                <c:pt idx="185">
                  <c:v>0.12160240909905069</c:v>
                </c:pt>
                <c:pt idx="186">
                  <c:v>0.12542533344471363</c:v>
                </c:pt>
                <c:pt idx="187">
                  <c:v>0.12869563288752855</c:v>
                </c:pt>
                <c:pt idx="188">
                  <c:v>0.1326966131042317</c:v>
                </c:pt>
                <c:pt idx="189">
                  <c:v>0.13822255561700239</c:v>
                </c:pt>
                <c:pt idx="190">
                  <c:v>0.11097655019604862</c:v>
                </c:pt>
                <c:pt idx="191">
                  <c:v>0.11261443514757212</c:v>
                </c:pt>
                <c:pt idx="192">
                  <c:v>0.11610460782789149</c:v>
                </c:pt>
                <c:pt idx="193">
                  <c:v>0.11910638229822439</c:v>
                </c:pt>
                <c:pt idx="194">
                  <c:v>0.12319227858885284</c:v>
                </c:pt>
                <c:pt idx="195">
                  <c:v>0.11923494801152616</c:v>
                </c:pt>
                <c:pt idx="196">
                  <c:v>0.12174628723830955</c:v>
                </c:pt>
                <c:pt idx="197">
                  <c:v>0.12142151513114</c:v>
                </c:pt>
                <c:pt idx="198">
                  <c:v>0.12367193440332093</c:v>
                </c:pt>
                <c:pt idx="199">
                  <c:v>0.12458635733611567</c:v>
                </c:pt>
                <c:pt idx="200">
                  <c:v>0.12654468526560958</c:v>
                </c:pt>
                <c:pt idx="201">
                  <c:v>0.11863087112594166</c:v>
                </c:pt>
                <c:pt idx="202">
                  <c:v>0.1192095560534062</c:v>
                </c:pt>
                <c:pt idx="203">
                  <c:v>0.12073420120704274</c:v>
                </c:pt>
                <c:pt idx="204">
                  <c:v>0.1185334127693377</c:v>
                </c:pt>
                <c:pt idx="205">
                  <c:v>0.11751228304076242</c:v>
                </c:pt>
                <c:pt idx="206">
                  <c:v>0.11835874562816835</c:v>
                </c:pt>
                <c:pt idx="207">
                  <c:v>0.12051601553910431</c:v>
                </c:pt>
                <c:pt idx="208">
                  <c:v>0.11996497798963932</c:v>
                </c:pt>
                <c:pt idx="209">
                  <c:v>0.11607968436085493</c:v>
                </c:pt>
                <c:pt idx="210">
                  <c:v>0.11499041545856492</c:v>
                </c:pt>
                <c:pt idx="211">
                  <c:v>0.11299985130967398</c:v>
                </c:pt>
                <c:pt idx="212">
                  <c:v>0.11203559170736131</c:v>
                </c:pt>
                <c:pt idx="213">
                  <c:v>0.11162423487222901</c:v>
                </c:pt>
                <c:pt idx="214">
                  <c:v>0.11193262335717298</c:v>
                </c:pt>
                <c:pt idx="215">
                  <c:v>0.11095589796833337</c:v>
                </c:pt>
                <c:pt idx="216">
                  <c:v>0.10934891878294314</c:v>
                </c:pt>
                <c:pt idx="217">
                  <c:v>0.10597580875167735</c:v>
                </c:pt>
                <c:pt idx="218">
                  <c:v>0.10335133018155369</c:v>
                </c:pt>
                <c:pt idx="219">
                  <c:v>9.9822135947578869E-2</c:v>
                </c:pt>
                <c:pt idx="220">
                  <c:v>9.7462319357633664E-2</c:v>
                </c:pt>
                <c:pt idx="221">
                  <c:v>9.7548240425846519E-2</c:v>
                </c:pt>
                <c:pt idx="222">
                  <c:v>9.6958262390133915E-2</c:v>
                </c:pt>
                <c:pt idx="223">
                  <c:v>8.7147859047251933E-2</c:v>
                </c:pt>
                <c:pt idx="224">
                  <c:v>8.3095368844956982E-2</c:v>
                </c:pt>
                <c:pt idx="225">
                  <c:v>7.7811705531440983E-2</c:v>
                </c:pt>
                <c:pt idx="226">
                  <c:v>7.541998634190758E-2</c:v>
                </c:pt>
                <c:pt idx="227">
                  <c:v>7.3749744382086299E-2</c:v>
                </c:pt>
                <c:pt idx="228">
                  <c:v>7.1593889831816082E-2</c:v>
                </c:pt>
                <c:pt idx="229">
                  <c:v>6.975290467238919E-2</c:v>
                </c:pt>
                <c:pt idx="230">
                  <c:v>6.5176538614433885E-2</c:v>
                </c:pt>
                <c:pt idx="231">
                  <c:v>6.4041007885091358E-2</c:v>
                </c:pt>
                <c:pt idx="232">
                  <c:v>5.9544587591766229E-2</c:v>
                </c:pt>
                <c:pt idx="233">
                  <c:v>5.6145409469400956E-2</c:v>
                </c:pt>
                <c:pt idx="234">
                  <c:v>5.477092044577643E-2</c:v>
                </c:pt>
                <c:pt idx="235">
                  <c:v>5.5166390468938953E-2</c:v>
                </c:pt>
                <c:pt idx="236">
                  <c:v>5.3371012600495434E-2</c:v>
                </c:pt>
                <c:pt idx="237">
                  <c:v>4.9442676225465033E-2</c:v>
                </c:pt>
                <c:pt idx="238">
                  <c:v>4.7789661319073085E-2</c:v>
                </c:pt>
                <c:pt idx="239">
                  <c:v>4.4613865437820817E-2</c:v>
                </c:pt>
                <c:pt idx="240">
                  <c:v>4.1802285049488686E-2</c:v>
                </c:pt>
                <c:pt idx="241">
                  <c:v>4.1383101826194521E-2</c:v>
                </c:pt>
                <c:pt idx="242">
                  <c:v>4.1619244582811139E-2</c:v>
                </c:pt>
                <c:pt idx="243">
                  <c:v>3.9715214363101686E-2</c:v>
                </c:pt>
                <c:pt idx="244">
                  <c:v>3.6347736989011767E-2</c:v>
                </c:pt>
                <c:pt idx="245">
                  <c:v>3.6633462444524832E-2</c:v>
                </c:pt>
                <c:pt idx="246">
                  <c:v>3.4640882761051033E-2</c:v>
                </c:pt>
                <c:pt idx="247">
                  <c:v>3.2801024426950175E-2</c:v>
                </c:pt>
                <c:pt idx="248">
                  <c:v>3.3161336826005167E-2</c:v>
                </c:pt>
                <c:pt idx="249">
                  <c:v>3.271257905832748E-2</c:v>
                </c:pt>
                <c:pt idx="250">
                  <c:v>3.1997614212975346E-2</c:v>
                </c:pt>
                <c:pt idx="251">
                  <c:v>3.0297323692612236E-2</c:v>
                </c:pt>
                <c:pt idx="252">
                  <c:v>3.0447771639525677E-2</c:v>
                </c:pt>
                <c:pt idx="253">
                  <c:v>2.8349366955883509E-2</c:v>
                </c:pt>
                <c:pt idx="254">
                  <c:v>2.7618619549042794E-2</c:v>
                </c:pt>
                <c:pt idx="255">
                  <c:v>2.7753553675765239E-2</c:v>
                </c:pt>
                <c:pt idx="256">
                  <c:v>2.7332976039528896E-2</c:v>
                </c:pt>
                <c:pt idx="257">
                  <c:v>2.6225169022607454E-2</c:v>
                </c:pt>
                <c:pt idx="258">
                  <c:v>2.4687759656502994E-2</c:v>
                </c:pt>
                <c:pt idx="259">
                  <c:v>2.4263469202386798E-2</c:v>
                </c:pt>
                <c:pt idx="260">
                  <c:v>2.3507289300774312E-2</c:v>
                </c:pt>
                <c:pt idx="261">
                  <c:v>2.3202228663669659E-2</c:v>
                </c:pt>
                <c:pt idx="262">
                  <c:v>2.2963133220866745E-2</c:v>
                </c:pt>
                <c:pt idx="263">
                  <c:v>2.2746583894014013E-2</c:v>
                </c:pt>
                <c:pt idx="264">
                  <c:v>2.1481337059422456E-2</c:v>
                </c:pt>
                <c:pt idx="265">
                  <c:v>2.0249996752726627E-2</c:v>
                </c:pt>
                <c:pt idx="266">
                  <c:v>1.9651032966652531E-2</c:v>
                </c:pt>
                <c:pt idx="267">
                  <c:v>1.831286313157314E-2</c:v>
                </c:pt>
                <c:pt idx="268">
                  <c:v>1.8100838882642911E-2</c:v>
                </c:pt>
                <c:pt idx="269">
                  <c:v>1.8079188835247288E-2</c:v>
                </c:pt>
                <c:pt idx="270">
                  <c:v>1.796029465770884E-2</c:v>
                </c:pt>
                <c:pt idx="271">
                  <c:v>1.7451652746227661E-2</c:v>
                </c:pt>
                <c:pt idx="272">
                  <c:v>1.6642497065119811E-2</c:v>
                </c:pt>
                <c:pt idx="273">
                  <c:v>1.6028779336850232E-2</c:v>
                </c:pt>
                <c:pt idx="274">
                  <c:v>1.5313777225929949E-2</c:v>
                </c:pt>
                <c:pt idx="275">
                  <c:v>1.5136891271188632E-2</c:v>
                </c:pt>
                <c:pt idx="276">
                  <c:v>1.4665093201943286E-2</c:v>
                </c:pt>
                <c:pt idx="277">
                  <c:v>1.473032440299343E-2</c:v>
                </c:pt>
                <c:pt idx="278">
                  <c:v>1.429948447841092E-2</c:v>
                </c:pt>
                <c:pt idx="279">
                  <c:v>1.3802447364459451E-2</c:v>
                </c:pt>
                <c:pt idx="280">
                  <c:v>1.4219170312056859E-2</c:v>
                </c:pt>
                <c:pt idx="281">
                  <c:v>1.4430156924199815E-2</c:v>
                </c:pt>
                <c:pt idx="282">
                  <c:v>1.4576996829782031E-2</c:v>
                </c:pt>
                <c:pt idx="283">
                  <c:v>1.501993227313644E-2</c:v>
                </c:pt>
                <c:pt idx="284">
                  <c:v>1.5322995202193284E-2</c:v>
                </c:pt>
                <c:pt idx="285">
                  <c:v>1.5564135711044714E-2</c:v>
                </c:pt>
                <c:pt idx="286">
                  <c:v>1.6164889569135792E-2</c:v>
                </c:pt>
                <c:pt idx="287">
                  <c:v>1.698431330701099E-2</c:v>
                </c:pt>
                <c:pt idx="288">
                  <c:v>1.8077141067326909E-2</c:v>
                </c:pt>
                <c:pt idx="289">
                  <c:v>1.965613461963827E-2</c:v>
                </c:pt>
                <c:pt idx="290">
                  <c:v>2.1032204368651698E-2</c:v>
                </c:pt>
                <c:pt idx="291">
                  <c:v>2.2074165804339345E-2</c:v>
                </c:pt>
                <c:pt idx="292">
                  <c:v>2.3791189263289724E-2</c:v>
                </c:pt>
                <c:pt idx="293">
                  <c:v>2.5352683433376391E-2</c:v>
                </c:pt>
                <c:pt idx="294">
                  <c:v>2.7053551120808025E-2</c:v>
                </c:pt>
                <c:pt idx="295">
                  <c:v>2.8204891089608327E-2</c:v>
                </c:pt>
                <c:pt idx="296">
                  <c:v>3.0449255433324388E-2</c:v>
                </c:pt>
                <c:pt idx="297">
                  <c:v>3.2204637467795359E-2</c:v>
                </c:pt>
                <c:pt idx="298">
                  <c:v>3.3908988825019935E-2</c:v>
                </c:pt>
                <c:pt idx="299">
                  <c:v>3.4351574447162164E-2</c:v>
                </c:pt>
                <c:pt idx="300">
                  <c:v>3.5966020547262029E-2</c:v>
                </c:pt>
                <c:pt idx="301">
                  <c:v>3.8034267719145587E-2</c:v>
                </c:pt>
                <c:pt idx="302">
                  <c:v>4.006048112237099E-2</c:v>
                </c:pt>
                <c:pt idx="303">
                  <c:v>4.2657227527164963E-2</c:v>
                </c:pt>
                <c:pt idx="304">
                  <c:v>4.4719369633860417E-2</c:v>
                </c:pt>
                <c:pt idx="305">
                  <c:v>4.5097886408288657E-2</c:v>
                </c:pt>
                <c:pt idx="306">
                  <c:v>4.6551273036482266E-2</c:v>
                </c:pt>
                <c:pt idx="307">
                  <c:v>4.7705973433298021E-2</c:v>
                </c:pt>
                <c:pt idx="308">
                  <c:v>4.9319596671688642E-2</c:v>
                </c:pt>
                <c:pt idx="309">
                  <c:v>5.0850064766839377E-2</c:v>
                </c:pt>
                <c:pt idx="310">
                  <c:v>5.2337217935887914E-2</c:v>
                </c:pt>
                <c:pt idx="311">
                  <c:v>5.471810423185515E-2</c:v>
                </c:pt>
                <c:pt idx="312">
                  <c:v>5.7881640160121171E-2</c:v>
                </c:pt>
                <c:pt idx="313">
                  <c:v>5.8699966854226487E-2</c:v>
                </c:pt>
                <c:pt idx="314">
                  <c:v>5.9957735885098916E-2</c:v>
                </c:pt>
                <c:pt idx="315">
                  <c:v>6.220806541711732E-2</c:v>
                </c:pt>
                <c:pt idx="316">
                  <c:v>6.4557101833443778E-2</c:v>
                </c:pt>
                <c:pt idx="317">
                  <c:v>6.6362832727629897E-2</c:v>
                </c:pt>
                <c:pt idx="318">
                  <c:v>6.8226922038117824E-2</c:v>
                </c:pt>
                <c:pt idx="319">
                  <c:v>7.0524123080763945E-2</c:v>
                </c:pt>
                <c:pt idx="320">
                  <c:v>7.4792007174442218E-2</c:v>
                </c:pt>
                <c:pt idx="321">
                  <c:v>7.3540672446998578E-2</c:v>
                </c:pt>
                <c:pt idx="322">
                  <c:v>7.6851762805100879E-2</c:v>
                </c:pt>
                <c:pt idx="323">
                  <c:v>7.8477643108202697E-2</c:v>
                </c:pt>
                <c:pt idx="324">
                  <c:v>8.3084475041982964E-2</c:v>
                </c:pt>
                <c:pt idx="325">
                  <c:v>8.5699597810638364E-2</c:v>
                </c:pt>
                <c:pt idx="326">
                  <c:v>8.781095557320466E-2</c:v>
                </c:pt>
                <c:pt idx="327">
                  <c:v>9.0225479480768367E-2</c:v>
                </c:pt>
                <c:pt idx="328">
                  <c:v>9.1792548022325407E-2</c:v>
                </c:pt>
                <c:pt idx="329">
                  <c:v>9.3651499981458816E-2</c:v>
                </c:pt>
                <c:pt idx="330">
                  <c:v>9.450490324340062E-2</c:v>
                </c:pt>
                <c:pt idx="331">
                  <c:v>9.5515431758963626E-2</c:v>
                </c:pt>
                <c:pt idx="332">
                  <c:v>9.6801638799528231E-2</c:v>
                </c:pt>
                <c:pt idx="333">
                  <c:v>9.9985841813119189E-2</c:v>
                </c:pt>
                <c:pt idx="334">
                  <c:v>9.944675465557766E-2</c:v>
                </c:pt>
                <c:pt idx="335">
                  <c:v>9.8485803280459486E-2</c:v>
                </c:pt>
                <c:pt idx="336">
                  <c:v>9.7379942413952605E-2</c:v>
                </c:pt>
                <c:pt idx="337">
                  <c:v>9.6965047192534834E-2</c:v>
                </c:pt>
                <c:pt idx="338">
                  <c:v>9.7073924707303638E-2</c:v>
                </c:pt>
                <c:pt idx="339">
                  <c:v>9.7348641749776074E-2</c:v>
                </c:pt>
                <c:pt idx="340">
                  <c:v>9.8714899683135612E-2</c:v>
                </c:pt>
                <c:pt idx="341">
                  <c:v>9.7021566992757061E-2</c:v>
                </c:pt>
                <c:pt idx="342">
                  <c:v>9.4955708143669743E-2</c:v>
                </c:pt>
                <c:pt idx="343">
                  <c:v>9.1802029480954825E-2</c:v>
                </c:pt>
                <c:pt idx="344">
                  <c:v>8.8665626219274291E-2</c:v>
                </c:pt>
                <c:pt idx="345">
                  <c:v>8.8067096092778283E-2</c:v>
                </c:pt>
                <c:pt idx="346">
                  <c:v>8.7623956136066869E-2</c:v>
                </c:pt>
                <c:pt idx="347">
                  <c:v>8.6818120547888386E-2</c:v>
                </c:pt>
                <c:pt idx="348">
                  <c:v>8.4937571764024375E-2</c:v>
                </c:pt>
                <c:pt idx="349">
                  <c:v>7.8441497638424146E-2</c:v>
                </c:pt>
                <c:pt idx="350">
                  <c:v>7.5246600448926074E-2</c:v>
                </c:pt>
                <c:pt idx="351">
                  <c:v>7.1865024455069801E-2</c:v>
                </c:pt>
                <c:pt idx="352">
                  <c:v>6.8255373248076776E-2</c:v>
                </c:pt>
                <c:pt idx="353">
                  <c:v>6.9173958280032061E-2</c:v>
                </c:pt>
                <c:pt idx="354">
                  <c:v>6.9080123544655536E-2</c:v>
                </c:pt>
                <c:pt idx="355">
                  <c:v>6.698260417268681E-2</c:v>
                </c:pt>
                <c:pt idx="356">
                  <c:v>6.2930083343234938E-2</c:v>
                </c:pt>
                <c:pt idx="357">
                  <c:v>6.0160156091215805E-2</c:v>
                </c:pt>
                <c:pt idx="358">
                  <c:v>5.7309352128681393E-2</c:v>
                </c:pt>
                <c:pt idx="359">
                  <c:v>5.6261398176291791E-2</c:v>
                </c:pt>
                <c:pt idx="360">
                  <c:v>5.5294379506410994E-2</c:v>
                </c:pt>
                <c:pt idx="361">
                  <c:v>5.4652248196287098E-2</c:v>
                </c:pt>
                <c:pt idx="362">
                  <c:v>5.3820694109020455E-2</c:v>
                </c:pt>
                <c:pt idx="363">
                  <c:v>4.938167887626857E-2</c:v>
                </c:pt>
                <c:pt idx="364">
                  <c:v>4.6464863125720568E-2</c:v>
                </c:pt>
                <c:pt idx="365">
                  <c:v>4.610622134466718E-2</c:v>
                </c:pt>
                <c:pt idx="366">
                  <c:v>4.4642737784907426E-2</c:v>
                </c:pt>
                <c:pt idx="367">
                  <c:v>4.460620381680918E-2</c:v>
                </c:pt>
                <c:pt idx="368">
                  <c:v>4.3798469004853152E-2</c:v>
                </c:pt>
                <c:pt idx="369">
                  <c:v>4.3015266921226418E-2</c:v>
                </c:pt>
                <c:pt idx="370">
                  <c:v>3.9725575960933519E-2</c:v>
                </c:pt>
                <c:pt idx="371">
                  <c:v>3.780067585546272E-2</c:v>
                </c:pt>
                <c:pt idx="372">
                  <c:v>3.5842258198422579E-2</c:v>
                </c:pt>
                <c:pt idx="373">
                  <c:v>3.508533283788088E-2</c:v>
                </c:pt>
                <c:pt idx="374">
                  <c:v>3.4376678225009782E-2</c:v>
                </c:pt>
                <c:pt idx="375">
                  <c:v>3.4005876332029325E-2</c:v>
                </c:pt>
                <c:pt idx="376">
                  <c:v>3.1959677259218562E-2</c:v>
                </c:pt>
                <c:pt idx="377">
                  <c:v>2.9537204181627027E-2</c:v>
                </c:pt>
                <c:pt idx="378">
                  <c:v>2.7872469742614026E-2</c:v>
                </c:pt>
                <c:pt idx="379">
                  <c:v>2.5313697721172985E-2</c:v>
                </c:pt>
                <c:pt idx="380">
                  <c:v>2.4519682701980638E-2</c:v>
                </c:pt>
                <c:pt idx="381">
                  <c:v>2.4415485112750237E-2</c:v>
                </c:pt>
                <c:pt idx="382">
                  <c:v>2.386440722617017E-2</c:v>
                </c:pt>
                <c:pt idx="383">
                  <c:v>2.1530706920490365E-2</c:v>
                </c:pt>
                <c:pt idx="384">
                  <c:v>2.1340361346802231E-2</c:v>
                </c:pt>
                <c:pt idx="385">
                  <c:v>2.0906655460419185E-2</c:v>
                </c:pt>
                <c:pt idx="386">
                  <c:v>2.0941532892666037E-2</c:v>
                </c:pt>
                <c:pt idx="387">
                  <c:v>2.0410569864682933E-2</c:v>
                </c:pt>
                <c:pt idx="388">
                  <c:v>2.0804297613672796E-2</c:v>
                </c:pt>
                <c:pt idx="389">
                  <c:v>2.1891467195468164E-2</c:v>
                </c:pt>
                <c:pt idx="390">
                  <c:v>2.2156987458616696E-2</c:v>
                </c:pt>
                <c:pt idx="391">
                  <c:v>2.1706472185018266E-2</c:v>
                </c:pt>
                <c:pt idx="392">
                  <c:v>2.1876780336941484E-2</c:v>
                </c:pt>
                <c:pt idx="393">
                  <c:v>2.2171586823816983E-2</c:v>
                </c:pt>
                <c:pt idx="394">
                  <c:v>2.2225758367946064E-2</c:v>
                </c:pt>
                <c:pt idx="395">
                  <c:v>2.2307871992525111E-2</c:v>
                </c:pt>
                <c:pt idx="396">
                  <c:v>2.2844029858002702E-2</c:v>
                </c:pt>
                <c:pt idx="397">
                  <c:v>2.3521490147583916E-2</c:v>
                </c:pt>
                <c:pt idx="398">
                  <c:v>2.2812286821830736E-2</c:v>
                </c:pt>
                <c:pt idx="399">
                  <c:v>2.301738251544341E-2</c:v>
                </c:pt>
                <c:pt idx="400">
                  <c:v>2.3501910396749908E-2</c:v>
                </c:pt>
                <c:pt idx="401">
                  <c:v>2.3208545125400229E-2</c:v>
                </c:pt>
                <c:pt idx="402">
                  <c:v>2.3857402551439005E-2</c:v>
                </c:pt>
                <c:pt idx="403">
                  <c:v>2.5823637968386423E-2</c:v>
                </c:pt>
                <c:pt idx="404">
                  <c:v>2.6371527722147278E-2</c:v>
                </c:pt>
                <c:pt idx="405">
                  <c:v>2.655037086080006E-2</c:v>
                </c:pt>
                <c:pt idx="406">
                  <c:v>2.7104674287428934E-2</c:v>
                </c:pt>
                <c:pt idx="407">
                  <c:v>2.7490894258682719E-2</c:v>
                </c:pt>
                <c:pt idx="408">
                  <c:v>2.7490927611892788E-2</c:v>
                </c:pt>
                <c:pt idx="409">
                  <c:v>2.7653738705381688E-2</c:v>
                </c:pt>
                <c:pt idx="410">
                  <c:v>2.871624302168E-2</c:v>
                </c:pt>
                <c:pt idx="411">
                  <c:v>2.8951161943383971E-2</c:v>
                </c:pt>
                <c:pt idx="412">
                  <c:v>2.9162422578339016E-2</c:v>
                </c:pt>
                <c:pt idx="413">
                  <c:v>2.9516076566205893E-2</c:v>
                </c:pt>
                <c:pt idx="414">
                  <c:v>3.0454213100700924E-2</c:v>
                </c:pt>
                <c:pt idx="415">
                  <c:v>3.0527388470925697E-2</c:v>
                </c:pt>
                <c:pt idx="416">
                  <c:v>3.1405508757939286E-2</c:v>
                </c:pt>
                <c:pt idx="417">
                  <c:v>3.2552307812867332E-2</c:v>
                </c:pt>
                <c:pt idx="418">
                  <c:v>3.2926485775983477E-2</c:v>
                </c:pt>
                <c:pt idx="419">
                  <c:v>3.3456993679582304E-2</c:v>
                </c:pt>
                <c:pt idx="420">
                  <c:v>3.4055602127851858E-2</c:v>
                </c:pt>
                <c:pt idx="421">
                  <c:v>3.3783447727046653E-2</c:v>
                </c:pt>
                <c:pt idx="422">
                  <c:v>3.4153272466115076E-2</c:v>
                </c:pt>
                <c:pt idx="423">
                  <c:v>3.5553574855006528E-2</c:v>
                </c:pt>
                <c:pt idx="424">
                  <c:v>3.6588945152111516E-2</c:v>
                </c:pt>
                <c:pt idx="425">
                  <c:v>3.7610032631962054E-2</c:v>
                </c:pt>
                <c:pt idx="426">
                  <c:v>3.7808777323350293E-2</c:v>
                </c:pt>
                <c:pt idx="427">
                  <c:v>3.7493934759509379E-2</c:v>
                </c:pt>
                <c:pt idx="428">
                  <c:v>3.8185148654360998E-2</c:v>
                </c:pt>
                <c:pt idx="429">
                  <c:v>3.822501383745501E-2</c:v>
                </c:pt>
                <c:pt idx="430">
                  <c:v>3.9557034411875039E-2</c:v>
                </c:pt>
                <c:pt idx="431">
                  <c:v>4.0625970656483532E-2</c:v>
                </c:pt>
                <c:pt idx="432">
                  <c:v>4.1708034648911076E-2</c:v>
                </c:pt>
                <c:pt idx="433">
                  <c:v>4.1345055291397328E-2</c:v>
                </c:pt>
                <c:pt idx="434">
                  <c:v>4.2797368548348085E-2</c:v>
                </c:pt>
                <c:pt idx="435">
                  <c:v>4.433417392011714E-2</c:v>
                </c:pt>
                <c:pt idx="436">
                  <c:v>4.4783922980306375E-2</c:v>
                </c:pt>
                <c:pt idx="437">
                  <c:v>4.6680006949728299E-2</c:v>
                </c:pt>
                <c:pt idx="438">
                  <c:v>4.797853010089418E-2</c:v>
                </c:pt>
                <c:pt idx="439">
                  <c:v>4.8956486764289653E-2</c:v>
                </c:pt>
                <c:pt idx="440">
                  <c:v>5.0503042584312666E-2</c:v>
                </c:pt>
                <c:pt idx="441">
                  <c:v>5.2249589976211229E-2</c:v>
                </c:pt>
                <c:pt idx="442">
                  <c:v>5.4675111865543649E-2</c:v>
                </c:pt>
                <c:pt idx="443">
                  <c:v>5.6627159119211214E-2</c:v>
                </c:pt>
                <c:pt idx="444">
                  <c:v>5.9005213898279354E-2</c:v>
                </c:pt>
                <c:pt idx="445">
                  <c:v>5.9672916533101757E-2</c:v>
                </c:pt>
                <c:pt idx="446">
                  <c:v>6.1899082062935137E-2</c:v>
                </c:pt>
                <c:pt idx="447">
                  <c:v>6.2914165657593196E-2</c:v>
                </c:pt>
                <c:pt idx="448">
                  <c:v>6.604616423205642E-2</c:v>
                </c:pt>
                <c:pt idx="449">
                  <c:v>6.9955687022464852E-2</c:v>
                </c:pt>
                <c:pt idx="450">
                  <c:v>7.4860639329480949E-2</c:v>
                </c:pt>
                <c:pt idx="451">
                  <c:v>7.8494056302181939E-2</c:v>
                </c:pt>
                <c:pt idx="452">
                  <c:v>8.1700776446299542E-2</c:v>
                </c:pt>
                <c:pt idx="453">
                  <c:v>8.7305010923562895E-2</c:v>
                </c:pt>
                <c:pt idx="454">
                  <c:v>9.4853516378180056E-2</c:v>
                </c:pt>
                <c:pt idx="455">
                  <c:v>0.10108818522301669</c:v>
                </c:pt>
                <c:pt idx="456">
                  <c:v>0.11200899614604244</c:v>
                </c:pt>
                <c:pt idx="457">
                  <c:v>0.12394018521650879</c:v>
                </c:pt>
                <c:pt idx="458">
                  <c:v>0.13176506282497935</c:v>
                </c:pt>
                <c:pt idx="459">
                  <c:v>0.14066136389495135</c:v>
                </c:pt>
                <c:pt idx="460">
                  <c:v>0.15240466918151965</c:v>
                </c:pt>
                <c:pt idx="461">
                  <c:v>0.16523539238723564</c:v>
                </c:pt>
                <c:pt idx="462">
                  <c:v>0.19061408923438977</c:v>
                </c:pt>
                <c:pt idx="463">
                  <c:v>0.20578051587825727</c:v>
                </c:pt>
                <c:pt idx="464">
                  <c:v>0.2253982002791011</c:v>
                </c:pt>
                <c:pt idx="465">
                  <c:v>0.24594636697451874</c:v>
                </c:pt>
                <c:pt idx="466">
                  <c:v>0.25666899265672544</c:v>
                </c:pt>
                <c:pt idx="467">
                  <c:v>0.2719629069015953</c:v>
                </c:pt>
                <c:pt idx="468">
                  <c:v>0.28852454947128037</c:v>
                </c:pt>
                <c:pt idx="469">
                  <c:v>0.30114635418140367</c:v>
                </c:pt>
                <c:pt idx="470">
                  <c:v>0.31322936001537216</c:v>
                </c:pt>
                <c:pt idx="471">
                  <c:v>0.32066267134279064</c:v>
                </c:pt>
                <c:pt idx="472">
                  <c:v>0.32944078129125831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lavoro'!$BD$2:$BD$690</c:f>
              <c:numCache>
                <c:formatCode>0.0%</c:formatCode>
                <c:ptCount val="475"/>
                <c:pt idx="0">
                  <c:v>2.7495188342040143E-3</c:v>
                </c:pt>
                <c:pt idx="1">
                  <c:v>2.8324790936066898E-3</c:v>
                </c:pt>
                <c:pt idx="2">
                  <c:v>2.6329647182727752E-3</c:v>
                </c:pt>
                <c:pt idx="3">
                  <c:v>3.1245931519333419E-3</c:v>
                </c:pt>
                <c:pt idx="4">
                  <c:v>3.5856063516455372E-3</c:v>
                </c:pt>
                <c:pt idx="5">
                  <c:v>3.4969401773448233E-3</c:v>
                </c:pt>
                <c:pt idx="6">
                  <c:v>3.6496350364963502E-3</c:v>
                </c:pt>
                <c:pt idx="7">
                  <c:v>3.8919683924991157E-3</c:v>
                </c:pt>
                <c:pt idx="8">
                  <c:v>4.0174471992653815E-3</c:v>
                </c:pt>
                <c:pt idx="9">
                  <c:v>3.8901856174280314E-3</c:v>
                </c:pt>
                <c:pt idx="10">
                  <c:v>4.0886593501183559E-3</c:v>
                </c:pt>
                <c:pt idx="11">
                  <c:v>4.3786488740617177E-3</c:v>
                </c:pt>
                <c:pt idx="12">
                  <c:v>4.432802740278058E-3</c:v>
                </c:pt>
                <c:pt idx="13">
                  <c:v>4.7609794014768754E-3</c:v>
                </c:pt>
                <c:pt idx="14">
                  <c:v>4.8639042185015437E-3</c:v>
                </c:pt>
                <c:pt idx="15">
                  <c:v>5.1468630756943828E-3</c:v>
                </c:pt>
                <c:pt idx="16">
                  <c:v>5.1941416893732974E-3</c:v>
                </c:pt>
                <c:pt idx="17">
                  <c:v>5.6947608200455585E-3</c:v>
                </c:pt>
                <c:pt idx="18">
                  <c:v>5.6899004267425323E-3</c:v>
                </c:pt>
                <c:pt idx="19">
                  <c:v>5.8209857877230117E-3</c:v>
                </c:pt>
                <c:pt idx="20">
                  <c:v>6.0188542422044957E-3</c:v>
                </c:pt>
                <c:pt idx="21">
                  <c:v>6.1017413958590425E-3</c:v>
                </c:pt>
                <c:pt idx="22">
                  <c:v>5.8109166884303997E-3</c:v>
                </c:pt>
                <c:pt idx="23">
                  <c:v>5.5548697691643004E-3</c:v>
                </c:pt>
                <c:pt idx="24">
                  <c:v>5.6222998165354797E-3</c:v>
                </c:pt>
                <c:pt idx="25">
                  <c:v>5.6112224448897794E-3</c:v>
                </c:pt>
                <c:pt idx="26">
                  <c:v>5.6207366984993177E-3</c:v>
                </c:pt>
                <c:pt idx="27">
                  <c:v>5.831976041611937E-3</c:v>
                </c:pt>
                <c:pt idx="28">
                  <c:v>5.8016345474725057E-3</c:v>
                </c:pt>
                <c:pt idx="29">
                  <c:v>5.6233778717677593E-3</c:v>
                </c:pt>
                <c:pt idx="30">
                  <c:v>5.6071330085485796E-3</c:v>
                </c:pt>
                <c:pt idx="31">
                  <c:v>5.7760469085021658E-3</c:v>
                </c:pt>
                <c:pt idx="32">
                  <c:v>5.9471457888344431E-3</c:v>
                </c:pt>
                <c:pt idx="33">
                  <c:v>6.018054162487462E-3</c:v>
                </c:pt>
                <c:pt idx="34">
                  <c:v>5.6748466257668714E-3</c:v>
                </c:pt>
                <c:pt idx="35">
                  <c:v>5.7295087949784688E-3</c:v>
                </c:pt>
                <c:pt idx="36">
                  <c:v>5.5160450997398091E-3</c:v>
                </c:pt>
                <c:pt idx="37">
                  <c:v>5.5982509606466143E-3</c:v>
                </c:pt>
                <c:pt idx="38">
                  <c:v>5.6601963480541074E-3</c:v>
                </c:pt>
                <c:pt idx="39">
                  <c:v>5.7905493280485543E-3</c:v>
                </c:pt>
                <c:pt idx="40">
                  <c:v>5.8217644424540978E-3</c:v>
                </c:pt>
                <c:pt idx="41">
                  <c:v>5.7743982619632957E-3</c:v>
                </c:pt>
                <c:pt idx="42">
                  <c:v>5.5897911326825544E-3</c:v>
                </c:pt>
                <c:pt idx="43">
                  <c:v>5.471457231442641E-3</c:v>
                </c:pt>
                <c:pt idx="44">
                  <c:v>5.3602592869608579E-3</c:v>
                </c:pt>
                <c:pt idx="45">
                  <c:v>5.2248868342482909E-3</c:v>
                </c:pt>
                <c:pt idx="46">
                  <c:v>5.2101504896145887E-3</c:v>
                </c:pt>
                <c:pt idx="47">
                  <c:v>5.0793224586605807E-3</c:v>
                </c:pt>
                <c:pt idx="48">
                  <c:v>5.1581843191196696E-3</c:v>
                </c:pt>
                <c:pt idx="49">
                  <c:v>4.958780140085539E-3</c:v>
                </c:pt>
                <c:pt idx="50">
                  <c:v>4.8368077069134369E-3</c:v>
                </c:pt>
                <c:pt idx="51">
                  <c:v>4.6654199841915526E-3</c:v>
                </c:pt>
                <c:pt idx="52">
                  <c:v>4.5361290444013627E-3</c:v>
                </c:pt>
                <c:pt idx="53">
                  <c:v>4.4687189672293947E-3</c:v>
                </c:pt>
                <c:pt idx="54">
                  <c:v>4.3639106386035489E-3</c:v>
                </c:pt>
                <c:pt idx="55">
                  <c:v>4.3858879668777738E-3</c:v>
                </c:pt>
                <c:pt idx="56">
                  <c:v>4.3049907264033757E-3</c:v>
                </c:pt>
                <c:pt idx="57">
                  <c:v>4.1435319466313087E-3</c:v>
                </c:pt>
                <c:pt idx="58">
                  <c:v>4.0146934529614459E-3</c:v>
                </c:pt>
                <c:pt idx="59">
                  <c:v>3.853040864615975E-3</c:v>
                </c:pt>
                <c:pt idx="60">
                  <c:v>3.5486606161479759E-3</c:v>
                </c:pt>
                <c:pt idx="61">
                  <c:v>3.3801951294461091E-3</c:v>
                </c:pt>
                <c:pt idx="62">
                  <c:v>3.3048912390337701E-3</c:v>
                </c:pt>
                <c:pt idx="63">
                  <c:v>3.2566090006189031E-3</c:v>
                </c:pt>
                <c:pt idx="64">
                  <c:v>3.1201698759154664E-3</c:v>
                </c:pt>
                <c:pt idx="65">
                  <c:v>3.0510735521591665E-3</c:v>
                </c:pt>
                <c:pt idx="66">
                  <c:v>2.9794793604610501E-3</c:v>
                </c:pt>
                <c:pt idx="67">
                  <c:v>2.8312179761625258E-3</c:v>
                </c:pt>
                <c:pt idx="68">
                  <c:v>2.7054585004418464E-3</c:v>
                </c:pt>
                <c:pt idx="69">
                  <c:v>2.6645852398126716E-3</c:v>
                </c:pt>
                <c:pt idx="70">
                  <c:v>2.6138760996191968E-3</c:v>
                </c:pt>
                <c:pt idx="71">
                  <c:v>2.5796820574601263E-3</c:v>
                </c:pt>
                <c:pt idx="72">
                  <c:v>2.5328887855056732E-3</c:v>
                </c:pt>
                <c:pt idx="73">
                  <c:v>2.5322931321140811E-3</c:v>
                </c:pt>
                <c:pt idx="74">
                  <c:v>2.3892597087378639E-3</c:v>
                </c:pt>
                <c:pt idx="75">
                  <c:v>2.3069920564651892E-3</c:v>
                </c:pt>
                <c:pt idx="76">
                  <c:v>2.252141380328837E-3</c:v>
                </c:pt>
                <c:pt idx="77">
                  <c:v>2.1795246444574323E-3</c:v>
                </c:pt>
                <c:pt idx="78">
                  <c:v>2.1965024921855201E-3</c:v>
                </c:pt>
                <c:pt idx="79">
                  <c:v>2.0779344853529501E-3</c:v>
                </c:pt>
                <c:pt idx="80">
                  <c:v>2.1057861798909252E-3</c:v>
                </c:pt>
                <c:pt idx="81">
                  <c:v>2.1244630155637457E-3</c:v>
                </c:pt>
                <c:pt idx="82">
                  <c:v>2.0443246759280771E-3</c:v>
                </c:pt>
                <c:pt idx="83">
                  <c:v>2.0224305938591654E-3</c:v>
                </c:pt>
                <c:pt idx="84">
                  <c:v>1.9686607417185383E-3</c:v>
                </c:pt>
                <c:pt idx="85">
                  <c:v>1.9639491179159565E-3</c:v>
                </c:pt>
                <c:pt idx="86">
                  <c:v>1.9115298985764725E-3</c:v>
                </c:pt>
                <c:pt idx="87">
                  <c:v>1.9416175682913765E-3</c:v>
                </c:pt>
                <c:pt idx="88">
                  <c:v>1.9387144661334279E-3</c:v>
                </c:pt>
                <c:pt idx="89">
                  <c:v>1.8518315600311195E-3</c:v>
                </c:pt>
                <c:pt idx="90">
                  <c:v>1.7976068005847636E-3</c:v>
                </c:pt>
                <c:pt idx="91">
                  <c:v>1.82606467045406E-3</c:v>
                </c:pt>
                <c:pt idx="92">
                  <c:v>1.8572061709895954E-3</c:v>
                </c:pt>
                <c:pt idx="93">
                  <c:v>1.9476439790575917E-3</c:v>
                </c:pt>
                <c:pt idx="94">
                  <c:v>1.9058075341543497E-3</c:v>
                </c:pt>
                <c:pt idx="95">
                  <c:v>1.8991606934999695E-3</c:v>
                </c:pt>
                <c:pt idx="96">
                  <c:v>1.9092790964085455E-3</c:v>
                </c:pt>
                <c:pt idx="97">
                  <c:v>1.916882398276782E-3</c:v>
                </c:pt>
                <c:pt idx="98">
                  <c:v>1.9095683011662006E-3</c:v>
                </c:pt>
                <c:pt idx="99">
                  <c:v>1.9141869969277298E-3</c:v>
                </c:pt>
                <c:pt idx="100">
                  <c:v>1.9281051898948477E-3</c:v>
                </c:pt>
                <c:pt idx="101">
                  <c:v>1.9249456295405117E-3</c:v>
                </c:pt>
                <c:pt idx="102">
                  <c:v>1.897083234526915E-3</c:v>
                </c:pt>
                <c:pt idx="103">
                  <c:v>1.8735153063511273E-3</c:v>
                </c:pt>
                <c:pt idx="104">
                  <c:v>1.8322116909199816E-3</c:v>
                </c:pt>
                <c:pt idx="105">
                  <c:v>1.7765683632172352E-3</c:v>
                </c:pt>
                <c:pt idx="106">
                  <c:v>1.789732051544283E-3</c:v>
                </c:pt>
                <c:pt idx="107">
                  <c:v>1.7771816581440187E-3</c:v>
                </c:pt>
                <c:pt idx="108">
                  <c:v>1.7228669168136903E-3</c:v>
                </c:pt>
                <c:pt idx="109">
                  <c:v>1.6802314621292222E-3</c:v>
                </c:pt>
                <c:pt idx="110">
                  <c:v>1.706457039337474E-3</c:v>
                </c:pt>
                <c:pt idx="111">
                  <c:v>1.7181581344798377E-3</c:v>
                </c:pt>
                <c:pt idx="112">
                  <c:v>1.7489158304580419E-3</c:v>
                </c:pt>
                <c:pt idx="113">
                  <c:v>1.7381908721490146E-3</c:v>
                </c:pt>
                <c:pt idx="114">
                  <c:v>1.7303320220054782E-3</c:v>
                </c:pt>
                <c:pt idx="115">
                  <c:v>1.7494913373204267E-3</c:v>
                </c:pt>
                <c:pt idx="116">
                  <c:v>1.7376394130299991E-3</c:v>
                </c:pt>
                <c:pt idx="117">
                  <c:v>1.7400290258116969E-3</c:v>
                </c:pt>
                <c:pt idx="118">
                  <c:v>1.7495833427599676E-3</c:v>
                </c:pt>
                <c:pt idx="119">
                  <c:v>1.6093175744964334E-3</c:v>
                </c:pt>
                <c:pt idx="120">
                  <c:v>1.5682951665291621E-3</c:v>
                </c:pt>
                <c:pt idx="121">
                  <c:v>1.5363365758898565E-3</c:v>
                </c:pt>
                <c:pt idx="122">
                  <c:v>1.498864830312337E-3</c:v>
                </c:pt>
                <c:pt idx="123">
                  <c:v>1.4904762948512811E-3</c:v>
                </c:pt>
                <c:pt idx="124">
                  <c:v>1.4653290098873438E-3</c:v>
                </c:pt>
                <c:pt idx="125">
                  <c:v>1.3911012764975961E-3</c:v>
                </c:pt>
                <c:pt idx="126">
                  <c:v>1.3402327848173843E-3</c:v>
                </c:pt>
                <c:pt idx="127">
                  <c:v>1.298664231076607E-3</c:v>
                </c:pt>
                <c:pt idx="128">
                  <c:v>1.2554972336501632E-3</c:v>
                </c:pt>
                <c:pt idx="129">
                  <c:v>1.2574706472441612E-3</c:v>
                </c:pt>
                <c:pt idx="130">
                  <c:v>1.2743607074462092E-3</c:v>
                </c:pt>
                <c:pt idx="131">
                  <c:v>1.2327001736986609E-3</c:v>
                </c:pt>
                <c:pt idx="132">
                  <c:v>1.184908448397237E-3</c:v>
                </c:pt>
                <c:pt idx="133">
                  <c:v>1.1439981696029287E-3</c:v>
                </c:pt>
                <c:pt idx="134">
                  <c:v>1.167756111717638E-3</c:v>
                </c:pt>
                <c:pt idx="135">
                  <c:v>1.1565070732798678E-3</c:v>
                </c:pt>
                <c:pt idx="136">
                  <c:v>1.1321220770666373E-3</c:v>
                </c:pt>
                <c:pt idx="137">
                  <c:v>1.1295490018894275E-3</c:v>
                </c:pt>
                <c:pt idx="138">
                  <c:v>1.0770206065398326E-3</c:v>
                </c:pt>
                <c:pt idx="139">
                  <c:v>1.0463022726500662E-3</c:v>
                </c:pt>
                <c:pt idx="140">
                  <c:v>9.8195239223919004E-4</c:v>
                </c:pt>
                <c:pt idx="141">
                  <c:v>1.0127949765369165E-3</c:v>
                </c:pt>
                <c:pt idx="142">
                  <c:v>9.7591180449457869E-4</c:v>
                </c:pt>
                <c:pt idx="143">
                  <c:v>9.5979595946036646E-4</c:v>
                </c:pt>
                <c:pt idx="144">
                  <c:v>9.504558171912023E-4</c:v>
                </c:pt>
                <c:pt idx="145">
                  <c:v>9.0087685347071153E-4</c:v>
                </c:pt>
                <c:pt idx="146">
                  <c:v>8.6438469108220963E-4</c:v>
                </c:pt>
                <c:pt idx="147">
                  <c:v>8.6749796369752798E-4</c:v>
                </c:pt>
                <c:pt idx="148">
                  <c:v>8.707870727700924E-4</c:v>
                </c:pt>
                <c:pt idx="149">
                  <c:v>8.8097038230169954E-4</c:v>
                </c:pt>
                <c:pt idx="150">
                  <c:v>8.7179957786546753E-4</c:v>
                </c:pt>
                <c:pt idx="151">
                  <c:v>8.6254214694581662E-4</c:v>
                </c:pt>
                <c:pt idx="152">
                  <c:v>8.0077082329657167E-4</c:v>
                </c:pt>
                <c:pt idx="153">
                  <c:v>7.5904528970228557E-4</c:v>
                </c:pt>
                <c:pt idx="154">
                  <c:v>7.6276171453319632E-4</c:v>
                </c:pt>
                <c:pt idx="155">
                  <c:v>7.7309625048318511E-4</c:v>
                </c:pt>
                <c:pt idx="156">
                  <c:v>7.7657690036710906E-4</c:v>
                </c:pt>
                <c:pt idx="157">
                  <c:v>7.8650535846740155E-4</c:v>
                </c:pt>
                <c:pt idx="158">
                  <c:v>7.6480373224221336E-4</c:v>
                </c:pt>
                <c:pt idx="159">
                  <c:v>7.1112014120814227E-4</c:v>
                </c:pt>
                <c:pt idx="160">
                  <c:v>6.82710360129715E-4</c:v>
                </c:pt>
                <c:pt idx="161">
                  <c:v>6.2946526925376897E-4</c:v>
                </c:pt>
                <c:pt idx="162">
                  <c:v>6.3305420448277595E-4</c:v>
                </c:pt>
                <c:pt idx="163">
                  <c:v>6.180006741825537E-4</c:v>
                </c:pt>
                <c:pt idx="164">
                  <c:v>6.218634760924587E-4</c:v>
                </c:pt>
                <c:pt idx="165">
                  <c:v>6.6323684373644084E-4</c:v>
                </c:pt>
                <c:pt idx="166">
                  <c:v>6.9784101576009087E-4</c:v>
                </c:pt>
                <c:pt idx="167">
                  <c:v>7.1292483559707459E-4</c:v>
                </c:pt>
                <c:pt idx="168">
                  <c:v>7.1560070703796349E-4</c:v>
                </c:pt>
                <c:pt idx="169">
                  <c:v>7.3619781209311385E-4</c:v>
                </c:pt>
                <c:pt idx="170">
                  <c:v>7.3876710669734766E-4</c:v>
                </c:pt>
                <c:pt idx="171">
                  <c:v>7.5374308817588139E-4</c:v>
                </c:pt>
                <c:pt idx="172">
                  <c:v>7.3871655505840662E-4</c:v>
                </c:pt>
                <c:pt idx="173">
                  <c:v>7.2344190940833218E-4</c:v>
                </c:pt>
                <c:pt idx="174">
                  <c:v>7.0824480273299175E-4</c:v>
                </c:pt>
                <c:pt idx="175">
                  <c:v>6.9857207132539248E-4</c:v>
                </c:pt>
                <c:pt idx="176">
                  <c:v>7.1256949024780928E-4</c:v>
                </c:pt>
                <c:pt idx="177">
                  <c:v>7.4400403051002359E-4</c:v>
                </c:pt>
                <c:pt idx="178">
                  <c:v>7.5152489644686015E-4</c:v>
                </c:pt>
                <c:pt idx="179">
                  <c:v>7.712380400115976E-4</c:v>
                </c:pt>
                <c:pt idx="180">
                  <c:v>7.712380400115976E-4</c:v>
                </c:pt>
                <c:pt idx="181">
                  <c:v>8.0402933558461548E-4</c:v>
                </c:pt>
                <c:pt idx="182">
                  <c:v>8.1525612154727636E-4</c:v>
                </c:pt>
                <c:pt idx="183">
                  <c:v>8.4924728382410389E-4</c:v>
                </c:pt>
                <c:pt idx="184">
                  <c:v>8.5565832212158226E-4</c:v>
                </c:pt>
                <c:pt idx="185">
                  <c:v>8.5639441160666305E-4</c:v>
                </c:pt>
                <c:pt idx="186">
                  <c:v>8.799042129590956E-4</c:v>
                </c:pt>
                <c:pt idx="187">
                  <c:v>8.8717368642846051E-4</c:v>
                </c:pt>
                <c:pt idx="188">
                  <c:v>8.6574834846095308E-4</c:v>
                </c:pt>
                <c:pt idx="189">
                  <c:v>8.9797572180274102E-4</c:v>
                </c:pt>
                <c:pt idx="190">
                  <c:v>9.123592088542289E-4</c:v>
                </c:pt>
                <c:pt idx="191">
                  <c:v>8.8473137074020723E-4</c:v>
                </c:pt>
                <c:pt idx="192">
                  <c:v>9.1695399679334218E-4</c:v>
                </c:pt>
                <c:pt idx="193">
                  <c:v>9.2752016290239181E-4</c:v>
                </c:pt>
                <c:pt idx="194">
                  <c:v>9.3131055502934158E-4</c:v>
                </c:pt>
                <c:pt idx="195">
                  <c:v>9.7101137395485062E-4</c:v>
                </c:pt>
                <c:pt idx="196">
                  <c:v>9.5846811791241472E-4</c:v>
                </c:pt>
                <c:pt idx="197">
                  <c:v>9.7753733003005027E-4</c:v>
                </c:pt>
                <c:pt idx="198">
                  <c:v>9.7100347300713098E-4</c:v>
                </c:pt>
                <c:pt idx="199">
                  <c:v>9.5642878697211014E-4</c:v>
                </c:pt>
                <c:pt idx="200">
                  <c:v>8.950275119252245E-4</c:v>
                </c:pt>
                <c:pt idx="201">
                  <c:v>9.1005612012740782E-4</c:v>
                </c:pt>
                <c:pt idx="202">
                  <c:v>9.1421452897859129E-4</c:v>
                </c:pt>
                <c:pt idx="203">
                  <c:v>8.8782482916853706E-4</c:v>
                </c:pt>
                <c:pt idx="204">
                  <c:v>8.7876079833184391E-4</c:v>
                </c:pt>
                <c:pt idx="205">
                  <c:v>8.8388514431029803E-4</c:v>
                </c:pt>
                <c:pt idx="206">
                  <c:v>8.3998113726568944E-4</c:v>
                </c:pt>
                <c:pt idx="207">
                  <c:v>8.5025287693322581E-4</c:v>
                </c:pt>
                <c:pt idx="208">
                  <c:v>8.171802417491548E-4</c:v>
                </c:pt>
                <c:pt idx="209">
                  <c:v>8.3266768329581483E-4</c:v>
                </c:pt>
                <c:pt idx="210">
                  <c:v>8.0914721662990181E-4</c:v>
                </c:pt>
                <c:pt idx="211">
                  <c:v>7.9141625137298729E-4</c:v>
                </c:pt>
                <c:pt idx="212">
                  <c:v>7.9718550554449684E-4</c:v>
                </c:pt>
                <c:pt idx="213">
                  <c:v>7.7523435382076389E-4</c:v>
                </c:pt>
                <c:pt idx="214">
                  <c:v>7.5831899636480827E-4</c:v>
                </c:pt>
                <c:pt idx="215">
                  <c:v>7.5509096486467355E-4</c:v>
                </c:pt>
                <c:pt idx="216">
                  <c:v>7.1469881557479178E-4</c:v>
                </c:pt>
                <c:pt idx="217">
                  <c:v>6.9665558563486831E-4</c:v>
                </c:pt>
                <c:pt idx="218">
                  <c:v>6.6206021950559958E-4</c:v>
                </c:pt>
                <c:pt idx="219">
                  <c:v>6.5015580519474489E-4</c:v>
                </c:pt>
                <c:pt idx="220">
                  <c:v>6.301343205437689E-4</c:v>
                </c:pt>
                <c:pt idx="221">
                  <c:v>6.0531568830400715E-4</c:v>
                </c:pt>
                <c:pt idx="222">
                  <c:v>6.1202889880815424E-4</c:v>
                </c:pt>
                <c:pt idx="223">
                  <c:v>5.7361288931106797E-4</c:v>
                </c:pt>
                <c:pt idx="224">
                  <c:v>5.6745377997437306E-4</c:v>
                </c:pt>
                <c:pt idx="225">
                  <c:v>5.4771261519080943E-4</c:v>
                </c:pt>
                <c:pt idx="226">
                  <c:v>5.1900751195083084E-4</c:v>
                </c:pt>
                <c:pt idx="227">
                  <c:v>5.3622957896889414E-4</c:v>
                </c:pt>
                <c:pt idx="228">
                  <c:v>5.082730515443332E-4</c:v>
                </c:pt>
                <c:pt idx="229">
                  <c:v>4.8920798133762148E-4</c:v>
                </c:pt>
                <c:pt idx="230">
                  <c:v>4.8335802826063388E-4</c:v>
                </c:pt>
                <c:pt idx="231">
                  <c:v>4.6886763956701879E-4</c:v>
                </c:pt>
                <c:pt idx="232">
                  <c:v>4.4533611630919823E-4</c:v>
                </c:pt>
                <c:pt idx="233">
                  <c:v>4.6709243939026474E-4</c:v>
                </c:pt>
                <c:pt idx="234">
                  <c:v>4.5762073111641513E-4</c:v>
                </c:pt>
                <c:pt idx="235">
                  <c:v>4.3893044296143682E-4</c:v>
                </c:pt>
                <c:pt idx="236">
                  <c:v>4.1584317793616585E-4</c:v>
                </c:pt>
                <c:pt idx="237">
                  <c:v>3.838994362035024E-4</c:v>
                </c:pt>
                <c:pt idx="238">
                  <c:v>3.6096256684491979E-4</c:v>
                </c:pt>
                <c:pt idx="239">
                  <c:v>3.2470709640687134E-4</c:v>
                </c:pt>
                <c:pt idx="240">
                  <c:v>3.1971154913566872E-4</c:v>
                </c:pt>
                <c:pt idx="241">
                  <c:v>2.8818316034954399E-4</c:v>
                </c:pt>
                <c:pt idx="242">
                  <c:v>2.6128276552307483E-4</c:v>
                </c:pt>
                <c:pt idx="243">
                  <c:v>2.4763968425940258E-4</c:v>
                </c:pt>
                <c:pt idx="244">
                  <c:v>2.0757516871003075E-4</c:v>
                </c:pt>
                <c:pt idx="245">
                  <c:v>2.0293102991909227E-4</c:v>
                </c:pt>
                <c:pt idx="246">
                  <c:v>1.9822478690835406E-4</c:v>
                </c:pt>
                <c:pt idx="247">
                  <c:v>1.9802067335829859E-4</c:v>
                </c:pt>
                <c:pt idx="248">
                  <c:v>1.9338619222587506E-4</c:v>
                </c:pt>
                <c:pt idx="249">
                  <c:v>1.8886156008432887E-4</c:v>
                </c:pt>
                <c:pt idx="250">
                  <c:v>1.8419679234443046E-4</c:v>
                </c:pt>
                <c:pt idx="251">
                  <c:v>1.7080017693146533E-4</c:v>
                </c:pt>
                <c:pt idx="252">
                  <c:v>1.6621395234908429E-4</c:v>
                </c:pt>
                <c:pt idx="253">
                  <c:v>1.6601571032879848E-4</c:v>
                </c:pt>
                <c:pt idx="254">
                  <c:v>1.876442788132154E-4</c:v>
                </c:pt>
                <c:pt idx="255">
                  <c:v>2.0493590302607482E-4</c:v>
                </c:pt>
                <c:pt idx="256">
                  <c:v>1.6993241918406295E-4</c:v>
                </c:pt>
                <c:pt idx="257">
                  <c:v>1.4801722223915231E-4</c:v>
                </c:pt>
                <c:pt idx="258">
                  <c:v>1.5660957667561372E-4</c:v>
                </c:pt>
                <c:pt idx="259">
                  <c:v>1.5210844028005336E-4</c:v>
                </c:pt>
                <c:pt idx="260">
                  <c:v>1.3028240883488441E-4</c:v>
                </c:pt>
                <c:pt idx="261">
                  <c:v>1.2150035582247062E-4</c:v>
                </c:pt>
                <c:pt idx="262">
                  <c:v>1.127557060892418E-4</c:v>
                </c:pt>
                <c:pt idx="263">
                  <c:v>1.0837899701741001E-4</c:v>
                </c:pt>
                <c:pt idx="264">
                  <c:v>1.0831654426897165E-4</c:v>
                </c:pt>
                <c:pt idx="265">
                  <c:v>1.0824244575971043E-4</c:v>
                </c:pt>
                <c:pt idx="266">
                  <c:v>1.1684164062973317E-4</c:v>
                </c:pt>
                <c:pt idx="267">
                  <c:v>9.950291803122661E-5</c:v>
                </c:pt>
                <c:pt idx="268">
                  <c:v>8.6482746692034934E-5</c:v>
                </c:pt>
                <c:pt idx="269">
                  <c:v>9.9407445185438107E-5</c:v>
                </c:pt>
                <c:pt idx="270">
                  <c:v>1.0369186234905273E-4</c:v>
                </c:pt>
                <c:pt idx="271">
                  <c:v>1.0364752930202027E-4</c:v>
                </c:pt>
                <c:pt idx="272">
                  <c:v>8.6320005524480355E-5</c:v>
                </c:pt>
                <c:pt idx="273">
                  <c:v>7.7642095818973144E-5</c:v>
                </c:pt>
                <c:pt idx="274">
                  <c:v>8.1914911963026202E-5</c:v>
                </c:pt>
                <c:pt idx="275">
                  <c:v>7.3249971992657764E-5</c:v>
                </c:pt>
                <c:pt idx="276">
                  <c:v>6.4603934810322851E-5</c:v>
                </c:pt>
                <c:pt idx="277">
                  <c:v>7.3199507410373662E-5</c:v>
                </c:pt>
                <c:pt idx="278">
                  <c:v>7.7457333918566518E-5</c:v>
                </c:pt>
                <c:pt idx="279">
                  <c:v>8.1722187573926323E-5</c:v>
                </c:pt>
                <c:pt idx="280">
                  <c:v>8.5942401402579996E-5</c:v>
                </c:pt>
                <c:pt idx="281">
                  <c:v>8.5868235193096198E-5</c:v>
                </c:pt>
                <c:pt idx="282">
                  <c:v>7.7217758368474561E-5</c:v>
                </c:pt>
                <c:pt idx="283">
                  <c:v>7.2870675982682494E-5</c:v>
                </c:pt>
                <c:pt idx="284">
                  <c:v>7.7107607950651131E-5</c:v>
                </c:pt>
                <c:pt idx="285">
                  <c:v>8.5611307541500083E-5</c:v>
                </c:pt>
                <c:pt idx="286">
                  <c:v>8.5505895631503791E-5</c:v>
                </c:pt>
                <c:pt idx="287">
                  <c:v>8.9638245651477958E-5</c:v>
                </c:pt>
                <c:pt idx="288">
                  <c:v>9.8013730445195403E-5</c:v>
                </c:pt>
                <c:pt idx="289">
                  <c:v>9.7834039439878852E-5</c:v>
                </c:pt>
                <c:pt idx="290">
                  <c:v>8.9173489146312466E-5</c:v>
                </c:pt>
                <c:pt idx="291">
                  <c:v>9.3300988990483304E-5</c:v>
                </c:pt>
                <c:pt idx="292">
                  <c:v>8.8852031749792678E-5</c:v>
                </c:pt>
                <c:pt idx="293">
                  <c:v>8.4424520257663641E-5</c:v>
                </c:pt>
                <c:pt idx="294">
                  <c:v>9.2663572264950424E-5</c:v>
                </c:pt>
                <c:pt idx="295">
                  <c:v>8.82716412640499E-5</c:v>
                </c:pt>
                <c:pt idx="296">
                  <c:v>1.1319425811644754E-4</c:v>
                </c:pt>
                <c:pt idx="297">
                  <c:v>1.2129019306052799E-4</c:v>
                </c:pt>
                <c:pt idx="298">
                  <c:v>1.1688436379423343E-4</c:v>
                </c:pt>
                <c:pt idx="299">
                  <c:v>1.250057294292655E-4</c:v>
                </c:pt>
                <c:pt idx="300">
                  <c:v>1.08055989626625E-4</c:v>
                </c:pt>
                <c:pt idx="301">
                  <c:v>1.2016491598814926E-4</c:v>
                </c:pt>
                <c:pt idx="302">
                  <c:v>1.2393672617006597E-4</c:v>
                </c:pt>
                <c:pt idx="303">
                  <c:v>1.2759301942706619E-4</c:v>
                </c:pt>
                <c:pt idx="304">
                  <c:v>1.3550079863349499E-4</c:v>
                </c:pt>
                <c:pt idx="305">
                  <c:v>1.3945685656041969E-4</c:v>
                </c:pt>
                <c:pt idx="306">
                  <c:v>1.3081942014292022E-4</c:v>
                </c:pt>
                <c:pt idx="307">
                  <c:v>1.4668731154755113E-4</c:v>
                </c:pt>
                <c:pt idx="308">
                  <c:v>1.6243588858522401E-4</c:v>
                </c:pt>
                <c:pt idx="309">
                  <c:v>1.7001295336787565E-4</c:v>
                </c:pt>
                <c:pt idx="310">
                  <c:v>1.896568421732253E-4</c:v>
                </c:pt>
                <c:pt idx="311">
                  <c:v>2.1718321415069297E-4</c:v>
                </c:pt>
                <c:pt idx="312">
                  <c:v>2.0836589050372454E-4</c:v>
                </c:pt>
                <c:pt idx="313">
                  <c:v>1.9967333442488089E-4</c:v>
                </c:pt>
                <c:pt idx="314">
                  <c:v>2.3480063833936253E-4</c:v>
                </c:pt>
                <c:pt idx="315">
                  <c:v>2.3374575592981288E-4</c:v>
                </c:pt>
                <c:pt idx="316">
                  <c:v>2.5639811922118085E-4</c:v>
                </c:pt>
                <c:pt idx="317">
                  <c:v>2.5537766427659363E-4</c:v>
                </c:pt>
                <c:pt idx="318">
                  <c:v>2.6617502573677638E-4</c:v>
                </c:pt>
                <c:pt idx="319">
                  <c:v>2.7696292597678191E-4</c:v>
                </c:pt>
                <c:pt idx="320">
                  <c:v>2.9893509226223985E-4</c:v>
                </c:pt>
                <c:pt idx="321">
                  <c:v>3.0938440238535372E-4</c:v>
                </c:pt>
                <c:pt idx="322">
                  <c:v>3.192860302744706E-4</c:v>
                </c:pt>
                <c:pt idx="323">
                  <c:v>3.1744453326092029E-4</c:v>
                </c:pt>
                <c:pt idx="324">
                  <c:v>3.1914651104474891E-4</c:v>
                </c:pt>
                <c:pt idx="325">
                  <c:v>3.1751791708246391E-4</c:v>
                </c:pt>
                <c:pt idx="326">
                  <c:v>3.3123426166753868E-4</c:v>
                </c:pt>
                <c:pt idx="327">
                  <c:v>3.8178796544444609E-4</c:v>
                </c:pt>
                <c:pt idx="328">
                  <c:v>3.79785011896207E-4</c:v>
                </c:pt>
                <c:pt idx="329">
                  <c:v>3.819483071902696E-4</c:v>
                </c:pt>
                <c:pt idx="330">
                  <c:v>3.7958216479762373E-4</c:v>
                </c:pt>
                <c:pt idx="331">
                  <c:v>3.8166538221586112E-4</c:v>
                </c:pt>
                <c:pt idx="332">
                  <c:v>3.9436352283474344E-4</c:v>
                </c:pt>
                <c:pt idx="333">
                  <c:v>4.2111530209577467E-4</c:v>
                </c:pt>
                <c:pt idx="334">
                  <c:v>4.2306996926414755E-4</c:v>
                </c:pt>
                <c:pt idx="335">
                  <c:v>4.1050755297888046E-4</c:v>
                </c:pt>
                <c:pt idx="336">
                  <c:v>4.2311043540932348E-4</c:v>
                </c:pt>
                <c:pt idx="337">
                  <c:v>4.1036986814637716E-4</c:v>
                </c:pt>
                <c:pt idx="338">
                  <c:v>4.1572654431751559E-4</c:v>
                </c:pt>
                <c:pt idx="339">
                  <c:v>4.2484041931749387E-4</c:v>
                </c:pt>
                <c:pt idx="340">
                  <c:v>4.2342679303604067E-4</c:v>
                </c:pt>
                <c:pt idx="341">
                  <c:v>4.0805270915339616E-4</c:v>
                </c:pt>
                <c:pt idx="342">
                  <c:v>4.0679773034921484E-4</c:v>
                </c:pt>
                <c:pt idx="343">
                  <c:v>4.0897222134834993E-4</c:v>
                </c:pt>
                <c:pt idx="344">
                  <c:v>3.7623320885123461E-4</c:v>
                </c:pt>
                <c:pt idx="345">
                  <c:v>3.6827805688158818E-4</c:v>
                </c:pt>
                <c:pt idx="346">
                  <c:v>3.6714915607649173E-4</c:v>
                </c:pt>
                <c:pt idx="347">
                  <c:v>3.5599611514919001E-4</c:v>
                </c:pt>
                <c:pt idx="348">
                  <c:v>3.4136400782033908E-4</c:v>
                </c:pt>
                <c:pt idx="349">
                  <c:v>3.3736797895925419E-4</c:v>
                </c:pt>
                <c:pt idx="350">
                  <c:v>3.3978349956411612E-4</c:v>
                </c:pt>
                <c:pt idx="351">
                  <c:v>3.3908290063158471E-4</c:v>
                </c:pt>
                <c:pt idx="352">
                  <c:v>3.4175532369355483E-4</c:v>
                </c:pt>
                <c:pt idx="353">
                  <c:v>3.4453939176857867E-4</c:v>
                </c:pt>
                <c:pt idx="354">
                  <c:v>3.2690978311579076E-4</c:v>
                </c:pt>
                <c:pt idx="355">
                  <c:v>3.059653035345792E-4</c:v>
                </c:pt>
                <c:pt idx="356">
                  <c:v>3.1232495374535331E-4</c:v>
                </c:pt>
                <c:pt idx="357">
                  <c:v>2.7776648645719011E-4</c:v>
                </c:pt>
                <c:pt idx="358">
                  <c:v>2.7056643082292781E-4</c:v>
                </c:pt>
                <c:pt idx="359">
                  <c:v>2.6004728132387708E-4</c:v>
                </c:pt>
                <c:pt idx="360">
                  <c:v>2.4618746669724338E-4</c:v>
                </c:pt>
                <c:pt idx="361">
                  <c:v>2.4262929276931008E-4</c:v>
                </c:pt>
                <c:pt idx="362">
                  <c:v>2.3545082105064883E-4</c:v>
                </c:pt>
                <c:pt idx="363">
                  <c:v>2.1842865783990861E-4</c:v>
                </c:pt>
                <c:pt idx="364">
                  <c:v>2.1114298737163846E-4</c:v>
                </c:pt>
                <c:pt idx="365">
                  <c:v>2.0414310096716977E-4</c:v>
                </c:pt>
                <c:pt idx="366">
                  <c:v>1.8381124256399974E-4</c:v>
                </c:pt>
                <c:pt idx="367">
                  <c:v>1.6687693160048327E-4</c:v>
                </c:pt>
                <c:pt idx="368">
                  <c:v>1.6677507046246727E-4</c:v>
                </c:pt>
                <c:pt idx="369">
                  <c:v>1.6326476213323737E-4</c:v>
                </c:pt>
                <c:pt idx="370">
                  <c:v>1.6310987280758693E-4</c:v>
                </c:pt>
                <c:pt idx="371">
                  <c:v>1.4967271566175298E-4</c:v>
                </c:pt>
                <c:pt idx="372">
                  <c:v>1.32835201328352E-4</c:v>
                </c:pt>
                <c:pt idx="373">
                  <c:v>1.3934600276037796E-4</c:v>
                </c:pt>
                <c:pt idx="374">
                  <c:v>1.4254553169483323E-4</c:v>
                </c:pt>
                <c:pt idx="375">
                  <c:v>1.3912398265587684E-4</c:v>
                </c:pt>
                <c:pt idx="376">
                  <c:v>1.2906983671010915E-4</c:v>
                </c:pt>
                <c:pt idx="377">
                  <c:v>1.3555242572718917E-4</c:v>
                </c:pt>
                <c:pt idx="378">
                  <c:v>1.3543153110300723E-4</c:v>
                </c:pt>
                <c:pt idx="379">
                  <c:v>1.4195213902066229E-4</c:v>
                </c:pt>
                <c:pt idx="380">
                  <c:v>1.4182759701172551E-4</c:v>
                </c:pt>
                <c:pt idx="381">
                  <c:v>1.3842472661116496E-4</c:v>
                </c:pt>
                <c:pt idx="382">
                  <c:v>1.4159921494760828E-4</c:v>
                </c:pt>
                <c:pt idx="383">
                  <c:v>1.5792694562706867E-4</c:v>
                </c:pt>
                <c:pt idx="384">
                  <c:v>1.6102212904116253E-4</c:v>
                </c:pt>
                <c:pt idx="385">
                  <c:v>1.5758785522929032E-4</c:v>
                </c:pt>
                <c:pt idx="386">
                  <c:v>1.4426607911027174E-4</c:v>
                </c:pt>
                <c:pt idx="387">
                  <c:v>1.375772643743674E-4</c:v>
                </c:pt>
                <c:pt idx="388">
                  <c:v>1.374084761399996E-4</c:v>
                </c:pt>
                <c:pt idx="389">
                  <c:v>1.274089271188268E-4</c:v>
                </c:pt>
                <c:pt idx="390">
                  <c:v>1.2394605085049823E-4</c:v>
                </c:pt>
                <c:pt idx="391">
                  <c:v>1.2383214878106802E-4</c:v>
                </c:pt>
                <c:pt idx="392">
                  <c:v>1.2370798404818099E-4</c:v>
                </c:pt>
                <c:pt idx="393">
                  <c:v>1.1701761115047815E-4</c:v>
                </c:pt>
                <c:pt idx="394">
                  <c:v>1.0716686530424023E-4</c:v>
                </c:pt>
                <c:pt idx="395">
                  <c:v>1.0706221287861091E-4</c:v>
                </c:pt>
                <c:pt idx="396">
                  <c:v>1.1668346692509893E-4</c:v>
                </c:pt>
                <c:pt idx="397">
                  <c:v>1.2948797218598359E-4</c:v>
                </c:pt>
                <c:pt idx="398">
                  <c:v>1.2932135386525362E-4</c:v>
                </c:pt>
                <c:pt idx="399">
                  <c:v>1.1947855682819953E-4</c:v>
                </c:pt>
                <c:pt idx="400">
                  <c:v>1.2574763417111352E-4</c:v>
                </c:pt>
                <c:pt idx="401">
                  <c:v>1.3851040116477585E-4</c:v>
                </c:pt>
                <c:pt idx="402">
                  <c:v>1.3513296118144817E-4</c:v>
                </c:pt>
                <c:pt idx="403">
                  <c:v>1.476370055363877E-4</c:v>
                </c:pt>
                <c:pt idx="404">
                  <c:v>1.5380720907206188E-4</c:v>
                </c:pt>
                <c:pt idx="405">
                  <c:v>1.5992272533911614E-4</c:v>
                </c:pt>
                <c:pt idx="406">
                  <c:v>1.5003176204324108E-4</c:v>
                </c:pt>
                <c:pt idx="407">
                  <c:v>1.5933055673283134E-4</c:v>
                </c:pt>
                <c:pt idx="408">
                  <c:v>1.5916470363532182E-4</c:v>
                </c:pt>
                <c:pt idx="409">
                  <c:v>1.5891126712666182E-4</c:v>
                </c:pt>
                <c:pt idx="410">
                  <c:v>1.4599327796167993E-4</c:v>
                </c:pt>
                <c:pt idx="411">
                  <c:v>1.4890617326975778E-4</c:v>
                </c:pt>
                <c:pt idx="412">
                  <c:v>1.3602171286132745E-4</c:v>
                </c:pt>
                <c:pt idx="413">
                  <c:v>1.3580048067053855E-4</c:v>
                </c:pt>
                <c:pt idx="414">
                  <c:v>1.1976198880540567E-4</c:v>
                </c:pt>
                <c:pt idx="415">
                  <c:v>1.1322748660141409E-4</c:v>
                </c:pt>
                <c:pt idx="416">
                  <c:v>1.2558435972384E-4</c:v>
                </c:pt>
                <c:pt idx="417">
                  <c:v>1.2851657393621188E-4</c:v>
                </c:pt>
                <c:pt idx="418">
                  <c:v>1.3144305698995398E-4</c:v>
                </c:pt>
                <c:pt idx="419">
                  <c:v>1.2803217667191287E-4</c:v>
                </c:pt>
                <c:pt idx="420">
                  <c:v>1.2777083521613527E-4</c:v>
                </c:pt>
                <c:pt idx="421">
                  <c:v>1.3366656719387247E-4</c:v>
                </c:pt>
                <c:pt idx="422">
                  <c:v>1.3960371159734566E-4</c:v>
                </c:pt>
                <c:pt idx="423">
                  <c:v>1.3926800735335079E-4</c:v>
                </c:pt>
                <c:pt idx="424">
                  <c:v>1.3593798756167413E-4</c:v>
                </c:pt>
                <c:pt idx="425">
                  <c:v>1.3262517657654322E-4</c:v>
                </c:pt>
                <c:pt idx="426">
                  <c:v>1.3232764324467382E-4</c:v>
                </c:pt>
                <c:pt idx="427">
                  <c:v>1.3512434510757739E-4</c:v>
                </c:pt>
                <c:pt idx="428">
                  <c:v>1.3784146393760988E-4</c:v>
                </c:pt>
                <c:pt idx="429">
                  <c:v>1.3761004981483802E-4</c:v>
                </c:pt>
                <c:pt idx="430">
                  <c:v>1.3114514107252326E-4</c:v>
                </c:pt>
                <c:pt idx="431">
                  <c:v>1.3703385649814547E-4</c:v>
                </c:pt>
                <c:pt idx="432">
                  <c:v>1.3966438042148282E-4</c:v>
                </c:pt>
                <c:pt idx="433">
                  <c:v>1.3940281048187915E-4</c:v>
                </c:pt>
                <c:pt idx="434">
                  <c:v>1.4511681903932666E-4</c:v>
                </c:pt>
                <c:pt idx="435">
                  <c:v>1.3859136937311508E-4</c:v>
                </c:pt>
                <c:pt idx="436">
                  <c:v>1.3221233300680894E-4</c:v>
                </c:pt>
                <c:pt idx="437">
                  <c:v>1.4378748210145404E-4</c:v>
                </c:pt>
                <c:pt idx="438">
                  <c:v>1.5540572849423803E-4</c:v>
                </c:pt>
                <c:pt idx="439">
                  <c:v>1.4300823787036899E-4</c:v>
                </c:pt>
                <c:pt idx="440">
                  <c:v>1.4241252755534063E-4</c:v>
                </c:pt>
                <c:pt idx="441">
                  <c:v>1.5366657308766383E-4</c:v>
                </c:pt>
                <c:pt idx="442">
                  <c:v>1.4121094267129916E-4</c:v>
                </c:pt>
                <c:pt idx="443">
                  <c:v>1.61155632389352E-4</c:v>
                </c:pt>
                <c:pt idx="444">
                  <c:v>1.7807827269914113E-4</c:v>
                </c:pt>
                <c:pt idx="445">
                  <c:v>1.8359104075721104E-4</c:v>
                </c:pt>
                <c:pt idx="446">
                  <c:v>1.9444130049306831E-4</c:v>
                </c:pt>
                <c:pt idx="447">
                  <c:v>2.1096619627948107E-4</c:v>
                </c:pt>
                <c:pt idx="448">
                  <c:v>2.18324930696198E-4</c:v>
                </c:pt>
                <c:pt idx="449">
                  <c:v>2.0843088660217683E-4</c:v>
                </c:pt>
                <c:pt idx="450">
                  <c:v>2.1549157598062845E-4</c:v>
                </c:pt>
                <c:pt idx="451">
                  <c:v>2.1726310562090691E-4</c:v>
                </c:pt>
                <c:pt idx="452">
                  <c:v>2.272115255150128E-4</c:v>
                </c:pt>
                <c:pt idx="453">
                  <c:v>2.4491045461503137E-4</c:v>
                </c:pt>
                <c:pt idx="454">
                  <c:v>2.4514934828836175E-4</c:v>
                </c:pt>
                <c:pt idx="455">
                  <c:v>2.5059584610146406E-4</c:v>
                </c:pt>
                <c:pt idx="456">
                  <c:v>2.6301381627679787E-4</c:v>
                </c:pt>
                <c:pt idx="457">
                  <c:v>2.6957882273342357E-4</c:v>
                </c:pt>
                <c:pt idx="458">
                  <c:v>2.7986148164422543E-4</c:v>
                </c:pt>
                <c:pt idx="459">
                  <c:v>2.8961822112351181E-4</c:v>
                </c:pt>
                <c:pt idx="460">
                  <c:v>2.8997967598586732E-4</c:v>
                </c:pt>
                <c:pt idx="461">
                  <c:v>2.8717047188351366E-4</c:v>
                </c:pt>
                <c:pt idx="462">
                  <c:v>2.8693505140718736E-4</c:v>
                </c:pt>
                <c:pt idx="463">
                  <c:v>3.1841424986319978E-4</c:v>
                </c:pt>
                <c:pt idx="464">
                  <c:v>3.1393145295267427E-4</c:v>
                </c:pt>
                <c:pt idx="465">
                  <c:v>3.0711027039056414E-4</c:v>
                </c:pt>
                <c:pt idx="466">
                  <c:v>3.1280555962664579E-4</c:v>
                </c:pt>
                <c:pt idx="467">
                  <c:v>3.4652539202013676E-4</c:v>
                </c:pt>
                <c:pt idx="468">
                  <c:v>3.4130963610187162E-4</c:v>
                </c:pt>
                <c:pt idx="469">
                  <c:v>3.2943535184908225E-4</c:v>
                </c:pt>
                <c:pt idx="470">
                  <c:v>3.2685629614368996E-4</c:v>
                </c:pt>
                <c:pt idx="471">
                  <c:v>3.0538746277482438E-4</c:v>
                </c:pt>
                <c:pt idx="472">
                  <c:v>3.2145604279957597E-4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lavoro'!$BF$2:$BF$690</c:f>
              <c:numCache>
                <c:formatCode>0.0%</c:formatCode>
                <c:ptCount val="475"/>
                <c:pt idx="0">
                  <c:v>0.55347814132526807</c:v>
                </c:pt>
                <c:pt idx="1">
                  <c:v>0.54653358510925276</c:v>
                </c:pt>
                <c:pt idx="2">
                  <c:v>0.54081095313322802</c:v>
                </c:pt>
                <c:pt idx="3">
                  <c:v>0.53573753417523762</c:v>
                </c:pt>
                <c:pt idx="4">
                  <c:v>0.52887693686771675</c:v>
                </c:pt>
                <c:pt idx="5">
                  <c:v>0.52916198326464348</c:v>
                </c:pt>
                <c:pt idx="6">
                  <c:v>0.52858880778588813</c:v>
                </c:pt>
                <c:pt idx="7">
                  <c:v>0.52529779455124426</c:v>
                </c:pt>
                <c:pt idx="8">
                  <c:v>0.51400367309458217</c:v>
                </c:pt>
                <c:pt idx="9">
                  <c:v>0.50227853729020788</c:v>
                </c:pt>
                <c:pt idx="10">
                  <c:v>0.49031633311814071</c:v>
                </c:pt>
                <c:pt idx="11">
                  <c:v>0.47654295246038364</c:v>
                </c:pt>
                <c:pt idx="12">
                  <c:v>0.47430989320975214</c:v>
                </c:pt>
                <c:pt idx="13">
                  <c:v>0.46268946754760981</c:v>
                </c:pt>
                <c:pt idx="14">
                  <c:v>0.45402675147320176</c:v>
                </c:pt>
                <c:pt idx="15">
                  <c:v>0.44147661726861304</c:v>
                </c:pt>
                <c:pt idx="16">
                  <c:v>0.43434945504087191</c:v>
                </c:pt>
                <c:pt idx="17">
                  <c:v>0.41791409046534334</c:v>
                </c:pt>
                <c:pt idx="18">
                  <c:v>0.41623202149517941</c:v>
                </c:pt>
                <c:pt idx="19">
                  <c:v>0.40467190807378289</c:v>
                </c:pt>
                <c:pt idx="20">
                  <c:v>0.40253807106598982</c:v>
                </c:pt>
                <c:pt idx="21">
                  <c:v>0.38728918140682844</c:v>
                </c:pt>
                <c:pt idx="22">
                  <c:v>0.37686079916427268</c:v>
                </c:pt>
                <c:pt idx="23">
                  <c:v>0.36390569065547462</c:v>
                </c:pt>
                <c:pt idx="24">
                  <c:v>0.3500029591051666</c:v>
                </c:pt>
                <c:pt idx="25">
                  <c:v>0.34818207844259946</c:v>
                </c:pt>
                <c:pt idx="26">
                  <c:v>0.33517053206002728</c:v>
                </c:pt>
                <c:pt idx="27">
                  <c:v>0.33552251352913359</c:v>
                </c:pt>
                <c:pt idx="28">
                  <c:v>0.33321561900918173</c:v>
                </c:pt>
                <c:pt idx="29">
                  <c:v>0.32481015091800441</c:v>
                </c:pt>
                <c:pt idx="30">
                  <c:v>0.31317216655942642</c:v>
                </c:pt>
                <c:pt idx="31">
                  <c:v>0.30678685511749004</c:v>
                </c:pt>
                <c:pt idx="32">
                  <c:v>0.30477028102357917</c:v>
                </c:pt>
                <c:pt idx="33">
                  <c:v>0.30367101303911737</c:v>
                </c:pt>
                <c:pt idx="34">
                  <c:v>0.30264570552147241</c:v>
                </c:pt>
                <c:pt idx="35">
                  <c:v>0.30224071235676225</c:v>
                </c:pt>
                <c:pt idx="36">
                  <c:v>0.30126626192541195</c:v>
                </c:pt>
                <c:pt idx="37">
                  <c:v>0.29110904995362397</c:v>
                </c:pt>
                <c:pt idx="38">
                  <c:v>0.29189984330529883</c:v>
                </c:pt>
                <c:pt idx="39">
                  <c:v>0.29887904873970395</c:v>
                </c:pt>
                <c:pt idx="40">
                  <c:v>0.29640244812658606</c:v>
                </c:pt>
                <c:pt idx="41">
                  <c:v>0.30461380138356869</c:v>
                </c:pt>
                <c:pt idx="42">
                  <c:v>0.298794786497246</c:v>
                </c:pt>
                <c:pt idx="43">
                  <c:v>0.29332221672181547</c:v>
                </c:pt>
                <c:pt idx="44">
                  <c:v>0.28531538269758167</c:v>
                </c:pt>
                <c:pt idx="45">
                  <c:v>0.28481652701531351</c:v>
                </c:pt>
                <c:pt idx="46">
                  <c:v>0.2860000465192008</c:v>
                </c:pt>
                <c:pt idx="47">
                  <c:v>0.29008077689020162</c:v>
                </c:pt>
                <c:pt idx="48">
                  <c:v>0.28823504126547456</c:v>
                </c:pt>
                <c:pt idx="49">
                  <c:v>0.28436537944998863</c:v>
                </c:pt>
                <c:pt idx="50">
                  <c:v>0.28339296064597364</c:v>
                </c:pt>
                <c:pt idx="51">
                  <c:v>0.27932756260723718</c:v>
                </c:pt>
                <c:pt idx="52">
                  <c:v>0.27820964068587778</c:v>
                </c:pt>
                <c:pt idx="53">
                  <c:v>0.28022361984626137</c:v>
                </c:pt>
                <c:pt idx="54">
                  <c:v>0.29110696070684577</c:v>
                </c:pt>
                <c:pt idx="55">
                  <c:v>0.30453851686812511</c:v>
                </c:pt>
                <c:pt idx="56">
                  <c:v>0.32142796372237065</c:v>
                </c:pt>
                <c:pt idx="57">
                  <c:v>0.3287312505179415</c:v>
                </c:pt>
                <c:pt idx="58">
                  <c:v>0.32801833430856253</c:v>
                </c:pt>
                <c:pt idx="59">
                  <c:v>0.32867557715674361</c:v>
                </c:pt>
                <c:pt idx="60">
                  <c:v>0.33770373394466602</c:v>
                </c:pt>
                <c:pt idx="61">
                  <c:v>0.34978873780440961</c:v>
                </c:pt>
                <c:pt idx="62">
                  <c:v>0.37887573608941233</c:v>
                </c:pt>
                <c:pt idx="63">
                  <c:v>0.38949633078895407</c:v>
                </c:pt>
                <c:pt idx="64">
                  <c:v>0.40718216880696839</c:v>
                </c:pt>
                <c:pt idx="65">
                  <c:v>0.41443512566165724</c:v>
                </c:pt>
                <c:pt idx="66">
                  <c:v>0.41942116969044191</c:v>
                </c:pt>
                <c:pt idx="67">
                  <c:v>0.41940696341513944</c:v>
                </c:pt>
                <c:pt idx="68">
                  <c:v>0.43737339405886749</c:v>
                </c:pt>
                <c:pt idx="69">
                  <c:v>0.45483662593529633</c:v>
                </c:pt>
                <c:pt idx="70">
                  <c:v>0.48433664601218041</c:v>
                </c:pt>
                <c:pt idx="71">
                  <c:v>0.49803577508315217</c:v>
                </c:pt>
                <c:pt idx="72">
                  <c:v>0.51271613553539586</c:v>
                </c:pt>
                <c:pt idx="73">
                  <c:v>0.51802020718761987</c:v>
                </c:pt>
                <c:pt idx="74">
                  <c:v>0.52164239482200647</c:v>
                </c:pt>
                <c:pt idx="75">
                  <c:v>0.52614383160205014</c:v>
                </c:pt>
                <c:pt idx="76">
                  <c:v>0.54175691641232648</c:v>
                </c:pt>
                <c:pt idx="77">
                  <c:v>0.55222335865965322</c:v>
                </c:pt>
                <c:pt idx="78">
                  <c:v>0.56584076563801156</c:v>
                </c:pt>
                <c:pt idx="79">
                  <c:v>0.57039301622938487</c:v>
                </c:pt>
                <c:pt idx="80">
                  <c:v>0.57366111038815082</c:v>
                </c:pt>
                <c:pt idx="81">
                  <c:v>0.57646893119556797</c:v>
                </c:pt>
                <c:pt idx="82">
                  <c:v>0.58538540166333686</c:v>
                </c:pt>
                <c:pt idx="83">
                  <c:v>0.58830897223754364</c:v>
                </c:pt>
                <c:pt idx="84">
                  <c:v>0.59467209850131431</c:v>
                </c:pt>
                <c:pt idx="85">
                  <c:v>0.59944467645631339</c:v>
                </c:pt>
                <c:pt idx="86">
                  <c:v>0.60000674657611264</c:v>
                </c:pt>
                <c:pt idx="87">
                  <c:v>0.60425593643992148</c:v>
                </c:pt>
                <c:pt idx="88">
                  <c:v>0.60592028006115262</c:v>
                </c:pt>
                <c:pt idx="89">
                  <c:v>0.60814586734749787</c:v>
                </c:pt>
                <c:pt idx="90">
                  <c:v>0.61266987925713356</c:v>
                </c:pt>
                <c:pt idx="91">
                  <c:v>0.61257528512237835</c:v>
                </c:pt>
                <c:pt idx="92">
                  <c:v>0.61181225333980538</c:v>
                </c:pt>
                <c:pt idx="93">
                  <c:v>0.60818848167539263</c:v>
                </c:pt>
                <c:pt idx="94">
                  <c:v>0.60552891337897607</c:v>
                </c:pt>
                <c:pt idx="95">
                  <c:v>0.60070656946231293</c:v>
                </c:pt>
                <c:pt idx="96">
                  <c:v>0.59814699439274877</c:v>
                </c:pt>
                <c:pt idx="97">
                  <c:v>0.60148607790051978</c:v>
                </c:pt>
                <c:pt idx="98">
                  <c:v>0.59729542775304212</c:v>
                </c:pt>
                <c:pt idx="99">
                  <c:v>0.59480489649033819</c:v>
                </c:pt>
                <c:pt idx="100">
                  <c:v>0.59469347830176256</c:v>
                </c:pt>
                <c:pt idx="101">
                  <c:v>0.59063439914858173</c:v>
                </c:pt>
                <c:pt idx="102">
                  <c:v>0.58424691267944762</c:v>
                </c:pt>
                <c:pt idx="103">
                  <c:v>0.58009053829949353</c:v>
                </c:pt>
                <c:pt idx="104">
                  <c:v>0.58142771572530916</c:v>
                </c:pt>
                <c:pt idx="105">
                  <c:v>0.58625889367454997</c:v>
                </c:pt>
                <c:pt idx="106">
                  <c:v>0.59125076702802204</c:v>
                </c:pt>
                <c:pt idx="107">
                  <c:v>0.59421577667868219</c:v>
                </c:pt>
                <c:pt idx="108">
                  <c:v>0.59070314506042454</c:v>
                </c:pt>
                <c:pt idx="109">
                  <c:v>0.59090871835222569</c:v>
                </c:pt>
                <c:pt idx="110">
                  <c:v>0.59084659679089024</c:v>
                </c:pt>
                <c:pt idx="111">
                  <c:v>0.60196269598989882</c:v>
                </c:pt>
                <c:pt idx="112">
                  <c:v>0.60410401696685767</c:v>
                </c:pt>
                <c:pt idx="113">
                  <c:v>0.60499220945982979</c:v>
                </c:pt>
                <c:pt idx="114">
                  <c:v>0.60566276372044658</c:v>
                </c:pt>
                <c:pt idx="115">
                  <c:v>0.6078673161107343</c:v>
                </c:pt>
                <c:pt idx="116">
                  <c:v>0.60760733942145029</c:v>
                </c:pt>
                <c:pt idx="117">
                  <c:v>0.61419225421140211</c:v>
                </c:pt>
                <c:pt idx="118">
                  <c:v>0.62018958847084904</c:v>
                </c:pt>
                <c:pt idx="119">
                  <c:v>0.62913089365779173</c:v>
                </c:pt>
                <c:pt idx="120">
                  <c:v>0.64564705182806725</c:v>
                </c:pt>
                <c:pt idx="121">
                  <c:v>0.65793613862483102</c:v>
                </c:pt>
                <c:pt idx="122">
                  <c:v>0.66373261427007491</c:v>
                </c:pt>
                <c:pt idx="123">
                  <c:v>0.66603102236445066</c:v>
                </c:pt>
                <c:pt idx="124">
                  <c:v>0.67241917114607586</c:v>
                </c:pt>
                <c:pt idx="125">
                  <c:v>0.67780508725016042</c:v>
                </c:pt>
                <c:pt idx="126">
                  <c:v>0.68280918525313916</c:v>
                </c:pt>
                <c:pt idx="127">
                  <c:v>0.69183125927617306</c:v>
                </c:pt>
                <c:pt idx="128">
                  <c:v>0.69553837423748044</c:v>
                </c:pt>
                <c:pt idx="129">
                  <c:v>0.69841191347471632</c:v>
                </c:pt>
                <c:pt idx="130">
                  <c:v>0.69981412639405205</c:v>
                </c:pt>
                <c:pt idx="131">
                  <c:v>0.70408892250798449</c:v>
                </c:pt>
                <c:pt idx="132">
                  <c:v>0.71183026534979199</c:v>
                </c:pt>
                <c:pt idx="133">
                  <c:v>0.71963031525816223</c:v>
                </c:pt>
                <c:pt idx="134">
                  <c:v>0.72975083263083707</c:v>
                </c:pt>
                <c:pt idx="135">
                  <c:v>0.73294324166179048</c:v>
                </c:pt>
                <c:pt idx="136">
                  <c:v>0.73436985399055876</c:v>
                </c:pt>
                <c:pt idx="137">
                  <c:v>0.73699991785098173</c:v>
                </c:pt>
                <c:pt idx="138">
                  <c:v>0.73844077409151954</c:v>
                </c:pt>
                <c:pt idx="139">
                  <c:v>0.74474301049699354</c:v>
                </c:pt>
                <c:pt idx="140">
                  <c:v>0.74980530254291811</c:v>
                </c:pt>
                <c:pt idx="141">
                  <c:v>0.76008912595793521</c:v>
                </c:pt>
                <c:pt idx="142">
                  <c:v>0.77192604607649806</c:v>
                </c:pt>
                <c:pt idx="143">
                  <c:v>0.77730720182562585</c:v>
                </c:pt>
                <c:pt idx="144">
                  <c:v>0.77654248269768811</c:v>
                </c:pt>
                <c:pt idx="145">
                  <c:v>0.78181429925127122</c:v>
                </c:pt>
                <c:pt idx="146">
                  <c:v>0.78889066198569113</c:v>
                </c:pt>
                <c:pt idx="147">
                  <c:v>0.79404538802323044</c:v>
                </c:pt>
                <c:pt idx="148">
                  <c:v>0.79752221496566333</c:v>
                </c:pt>
                <c:pt idx="149">
                  <c:v>0.80350415831169253</c:v>
                </c:pt>
                <c:pt idx="150">
                  <c:v>0.80256689259167002</c:v>
                </c:pt>
                <c:pt idx="151">
                  <c:v>0.80176559763715727</c:v>
                </c:pt>
                <c:pt idx="152">
                  <c:v>0.80534758661996586</c:v>
                </c:pt>
                <c:pt idx="153">
                  <c:v>0.80981049818023754</c:v>
                </c:pt>
                <c:pt idx="154">
                  <c:v>0.81418348944092156</c:v>
                </c:pt>
                <c:pt idx="155">
                  <c:v>0.82675557273547229</c:v>
                </c:pt>
                <c:pt idx="156">
                  <c:v>0.84628911765460935</c:v>
                </c:pt>
                <c:pt idx="157">
                  <c:v>0.86600634319768777</c:v>
                </c:pt>
                <c:pt idx="158">
                  <c:v>0.87474426875203148</c:v>
                </c:pt>
                <c:pt idx="159">
                  <c:v>0.8827032724225069</c:v>
                </c:pt>
                <c:pt idx="160">
                  <c:v>0.88641722452953042</c:v>
                </c:pt>
                <c:pt idx="161">
                  <c:v>0.88778522645013058</c:v>
                </c:pt>
                <c:pt idx="162">
                  <c:v>0.88646392217820791</c:v>
                </c:pt>
                <c:pt idx="163">
                  <c:v>0.88638151241619534</c:v>
                </c:pt>
                <c:pt idx="164">
                  <c:v>0.8839167449178208</c:v>
                </c:pt>
                <c:pt idx="165">
                  <c:v>0.88152234550300623</c:v>
                </c:pt>
                <c:pt idx="166">
                  <c:v>0.88175608912603132</c:v>
                </c:pt>
                <c:pt idx="167">
                  <c:v>0.88108905414541205</c:v>
                </c:pt>
                <c:pt idx="168">
                  <c:v>0.87854359965504381</c:v>
                </c:pt>
                <c:pt idx="169">
                  <c:v>0.87712189245427663</c:v>
                </c:pt>
                <c:pt idx="170">
                  <c:v>0.87795204069274557</c:v>
                </c:pt>
                <c:pt idx="171">
                  <c:v>0.87565048028509573</c:v>
                </c:pt>
                <c:pt idx="172">
                  <c:v>0.87346325936158076</c:v>
                </c:pt>
                <c:pt idx="173">
                  <c:v>0.87468312048596164</c:v>
                </c:pt>
                <c:pt idx="174">
                  <c:v>0.8757298194868498</c:v>
                </c:pt>
                <c:pt idx="175">
                  <c:v>0.87859646214686593</c:v>
                </c:pt>
                <c:pt idx="176">
                  <c:v>0.87669603316687084</c:v>
                </c:pt>
                <c:pt idx="177">
                  <c:v>0.87715146047405357</c:v>
                </c:pt>
                <c:pt idx="178">
                  <c:v>0.87426231131773191</c:v>
                </c:pt>
                <c:pt idx="179">
                  <c:v>0.87228761959988399</c:v>
                </c:pt>
                <c:pt idx="180">
                  <c:v>0.87228761959988399</c:v>
                </c:pt>
                <c:pt idx="181">
                  <c:v>0.86608891415838229</c:v>
                </c:pt>
                <c:pt idx="182">
                  <c:v>0.86022633334283516</c:v>
                </c:pt>
                <c:pt idx="183">
                  <c:v>0.85464849654922526</c:v>
                </c:pt>
                <c:pt idx="184">
                  <c:v>0.85025416429765655</c:v>
                </c:pt>
                <c:pt idx="185">
                  <c:v>0.84579862976894138</c:v>
                </c:pt>
                <c:pt idx="186">
                  <c:v>0.8417174839194721</c:v>
                </c:pt>
                <c:pt idx="187">
                  <c:v>0.83819060926652911</c:v>
                </c:pt>
                <c:pt idx="188">
                  <c:v>0.83406306177142042</c:v>
                </c:pt>
                <c:pt idx="189">
                  <c:v>0.82870565560440879</c:v>
                </c:pt>
                <c:pt idx="190">
                  <c:v>0.85463619676546942</c:v>
                </c:pt>
                <c:pt idx="191">
                  <c:v>0.85315617127104604</c:v>
                </c:pt>
                <c:pt idx="192">
                  <c:v>0.84980722516851037</c:v>
                </c:pt>
                <c:pt idx="193">
                  <c:v>0.8466553303091201</c:v>
                </c:pt>
                <c:pt idx="194">
                  <c:v>0.84263497388626374</c:v>
                </c:pt>
                <c:pt idx="195">
                  <c:v>0.84656445678474512</c:v>
                </c:pt>
                <c:pt idx="196">
                  <c:v>0.84434790309053875</c:v>
                </c:pt>
                <c:pt idx="197">
                  <c:v>0.84481982797411859</c:v>
                </c:pt>
                <c:pt idx="198">
                  <c:v>0.84264092394319889</c:v>
                </c:pt>
                <c:pt idx="199">
                  <c:v>0.84185680164076127</c:v>
                </c:pt>
                <c:pt idx="200">
                  <c:v>0.83984092920128961</c:v>
                </c:pt>
                <c:pt idx="201">
                  <c:v>0.84778300217402291</c:v>
                </c:pt>
                <c:pt idx="202">
                  <c:v>0.8472658957795437</c:v>
                </c:pt>
                <c:pt idx="203">
                  <c:v>0.84603222105840692</c:v>
                </c:pt>
                <c:pt idx="204">
                  <c:v>0.84833184390825145</c:v>
                </c:pt>
                <c:pt idx="205">
                  <c:v>0.84940868577636219</c:v>
                </c:pt>
                <c:pt idx="206">
                  <c:v>0.84869532754352184</c:v>
                </c:pt>
                <c:pt idx="207">
                  <c:v>0.84658310733220943</c:v>
                </c:pt>
                <c:pt idx="208">
                  <c:v>0.84715324561616845</c:v>
                </c:pt>
                <c:pt idx="209">
                  <c:v>0.85118485706678282</c:v>
                </c:pt>
                <c:pt idx="210">
                  <c:v>0.85245104177704145</c:v>
                </c:pt>
                <c:pt idx="211">
                  <c:v>0.85463841870236512</c:v>
                </c:pt>
                <c:pt idx="212">
                  <c:v>0.85587172473709583</c:v>
                </c:pt>
                <c:pt idx="213">
                  <c:v>0.85634859863311441</c:v>
                </c:pt>
                <c:pt idx="214">
                  <c:v>0.85592886967814097</c:v>
                </c:pt>
                <c:pt idx="215">
                  <c:v>0.85704712239552605</c:v>
                </c:pt>
                <c:pt idx="216">
                  <c:v>0.85884228195808665</c:v>
                </c:pt>
                <c:pt idx="217">
                  <c:v>0.86256715245536031</c:v>
                </c:pt>
                <c:pt idx="218">
                  <c:v>0.865457241167091</c:v>
                </c:pt>
                <c:pt idx="219">
                  <c:v>0.86915150023452048</c:v>
                </c:pt>
                <c:pt idx="220">
                  <c:v>0.87163329889216823</c:v>
                </c:pt>
                <c:pt idx="221">
                  <c:v>0.87156217654886881</c:v>
                </c:pt>
                <c:pt idx="222">
                  <c:v>0.87228383415397359</c:v>
                </c:pt>
                <c:pt idx="223">
                  <c:v>0.88229922401648331</c:v>
                </c:pt>
                <c:pt idx="224">
                  <c:v>0.8865183964854475</c:v>
                </c:pt>
                <c:pt idx="225">
                  <c:v>0.89201389364333872</c:v>
                </c:pt>
                <c:pt idx="226">
                  <c:v>0.8945003414523105</c:v>
                </c:pt>
                <c:pt idx="227">
                  <c:v>0.89628956397264326</c:v>
                </c:pt>
                <c:pt idx="228">
                  <c:v>0.89851330132423279</c:v>
                </c:pt>
                <c:pt idx="229">
                  <c:v>0.90042805698367046</c:v>
                </c:pt>
                <c:pt idx="230">
                  <c:v>0.90528441328466625</c:v>
                </c:pt>
                <c:pt idx="231">
                  <c:v>0.90657812281627148</c:v>
                </c:pt>
                <c:pt idx="232">
                  <c:v>0.91122516913775731</c:v>
                </c:pt>
                <c:pt idx="233">
                  <c:v>0.91464783924834048</c:v>
                </c:pt>
                <c:pt idx="234">
                  <c:v>0.91625091972794004</c:v>
                </c:pt>
                <c:pt idx="235">
                  <c:v>0.91596273570116904</c:v>
                </c:pt>
                <c:pt idx="236">
                  <c:v>0.91789556523372173</c:v>
                </c:pt>
                <c:pt idx="237">
                  <c:v>0.921912176308048</c:v>
                </c:pt>
                <c:pt idx="238">
                  <c:v>0.92362745098039212</c:v>
                </c:pt>
                <c:pt idx="239">
                  <c:v>0.92695424743570354</c:v>
                </c:pt>
                <c:pt idx="240">
                  <c:v>0.92983219584108556</c:v>
                </c:pt>
                <c:pt idx="241">
                  <c:v>0.93038381563371475</c:v>
                </c:pt>
                <c:pt idx="242">
                  <c:v>0.93021093047664172</c:v>
                </c:pt>
                <c:pt idx="243">
                  <c:v>0.93222190284564532</c:v>
                </c:pt>
                <c:pt idx="244">
                  <c:v>0.93572677808006222</c:v>
                </c:pt>
                <c:pt idx="245">
                  <c:v>0.93549881329462936</c:v>
                </c:pt>
                <c:pt idx="246">
                  <c:v>0.93753276215228065</c:v>
                </c:pt>
                <c:pt idx="247">
                  <c:v>0.93942327578999252</c:v>
                </c:pt>
                <c:pt idx="248">
                  <c:v>0.93915367170056785</c:v>
                </c:pt>
                <c:pt idx="249">
                  <c:v>0.93956869290231904</c:v>
                </c:pt>
                <c:pt idx="250">
                  <c:v>0.94038163821118603</c:v>
                </c:pt>
                <c:pt idx="251">
                  <c:v>0.94213815544567903</c:v>
                </c:pt>
                <c:pt idx="252">
                  <c:v>0.94202632304119049</c:v>
                </c:pt>
                <c:pt idx="253">
                  <c:v>0.94424930317090006</c:v>
                </c:pt>
                <c:pt idx="254">
                  <c:v>0.94502459012816542</c:v>
                </c:pt>
                <c:pt idx="255">
                  <c:v>0.94494200749978197</c:v>
                </c:pt>
                <c:pt idx="256">
                  <c:v>0.94534711964549478</c:v>
                </c:pt>
                <c:pt idx="257">
                  <c:v>0.94650918795139816</c:v>
                </c:pt>
                <c:pt idx="258">
                  <c:v>0.94809697613009036</c:v>
                </c:pt>
                <c:pt idx="259">
                  <c:v>0.94859169314077851</c:v>
                </c:pt>
                <c:pt idx="260">
                  <c:v>0.94948082460079297</c:v>
                </c:pt>
                <c:pt idx="261">
                  <c:v>0.94987676392480869</c:v>
                </c:pt>
                <c:pt idx="262">
                  <c:v>0.95014463087684908</c:v>
                </c:pt>
                <c:pt idx="263">
                  <c:v>0.95037542484566828</c:v>
                </c:pt>
                <c:pt idx="264">
                  <c:v>0.95167349060895556</c:v>
                </c:pt>
                <c:pt idx="265">
                  <c:v>0.95298381125981213</c:v>
                </c:pt>
                <c:pt idx="266">
                  <c:v>0.95365281588353923</c:v>
                </c:pt>
                <c:pt idx="267">
                  <c:v>0.95503333347754049</c:v>
                </c:pt>
                <c:pt idx="268">
                  <c:v>0.95530571650955631</c:v>
                </c:pt>
                <c:pt idx="269">
                  <c:v>0.9553401247347334</c:v>
                </c:pt>
                <c:pt idx="270">
                  <c:v>0.95542546067270095</c:v>
                </c:pt>
                <c:pt idx="271">
                  <c:v>0.95597571192896691</c:v>
                </c:pt>
                <c:pt idx="272">
                  <c:v>0.95683568123748364</c:v>
                </c:pt>
                <c:pt idx="273">
                  <c:v>0.95747369874004129</c:v>
                </c:pt>
                <c:pt idx="274">
                  <c:v>0.95816303654267332</c:v>
                </c:pt>
                <c:pt idx="275">
                  <c:v>0.95840263355193422</c:v>
                </c:pt>
                <c:pt idx="276">
                  <c:v>0.95889466974468529</c:v>
                </c:pt>
                <c:pt idx="277">
                  <c:v>0.95884034756848457</c:v>
                </c:pt>
                <c:pt idx="278">
                  <c:v>0.95927895828492249</c:v>
                </c:pt>
                <c:pt idx="279">
                  <c:v>0.9598098883846965</c:v>
                </c:pt>
                <c:pt idx="280">
                  <c:v>0.95941799805770178</c:v>
                </c:pt>
                <c:pt idx="281">
                  <c:v>0.95922546851855828</c:v>
                </c:pt>
                <c:pt idx="282">
                  <c:v>0.95908745769110326</c:v>
                </c:pt>
                <c:pt idx="283">
                  <c:v>0.95866946718676327</c:v>
                </c:pt>
                <c:pt idx="284">
                  <c:v>0.95833190541466762</c:v>
                </c:pt>
                <c:pt idx="285">
                  <c:v>0.95808898439305867</c:v>
                </c:pt>
                <c:pt idx="286">
                  <c:v>0.95748646869201637</c:v>
                </c:pt>
                <c:pt idx="287">
                  <c:v>0.95669192188667163</c:v>
                </c:pt>
                <c:pt idx="288">
                  <c:v>0.95561682597449082</c:v>
                </c:pt>
                <c:pt idx="289">
                  <c:v>0.95409031357936469</c:v>
                </c:pt>
                <c:pt idx="290">
                  <c:v>0.95274229710908043</c:v>
                </c:pt>
                <c:pt idx="291">
                  <c:v>0.95170401533528981</c:v>
                </c:pt>
                <c:pt idx="292">
                  <c:v>0.95003130976356898</c:v>
                </c:pt>
                <c:pt idx="293">
                  <c:v>0.94845883038269641</c:v>
                </c:pt>
                <c:pt idx="294">
                  <c:v>0.94682795744214843</c:v>
                </c:pt>
                <c:pt idx="295">
                  <c:v>0.94566670309623291</c:v>
                </c:pt>
                <c:pt idx="296">
                  <c:v>0.94341964046149718</c:v>
                </c:pt>
                <c:pt idx="297">
                  <c:v>0.94167614681968748</c:v>
                </c:pt>
                <c:pt idx="298">
                  <c:v>0.93992561145132814</c:v>
                </c:pt>
                <c:pt idx="299">
                  <c:v>0.93942222351857796</c:v>
                </c:pt>
                <c:pt idx="300">
                  <c:v>0.93774728197626089</c:v>
                </c:pt>
                <c:pt idx="301">
                  <c:v>0.93571591356413286</c:v>
                </c:pt>
                <c:pt idx="302">
                  <c:v>0.93374342618948269</c:v>
                </c:pt>
                <c:pt idx="303">
                  <c:v>0.9311944352979914</c:v>
                </c:pt>
                <c:pt idx="304">
                  <c:v>0.92910433972103257</c:v>
                </c:pt>
                <c:pt idx="305">
                  <c:v>0.92863500449133107</c:v>
                </c:pt>
                <c:pt idx="306">
                  <c:v>0.92717855215606759</c:v>
                </c:pt>
                <c:pt idx="307">
                  <c:v>0.92601662456197542</c:v>
                </c:pt>
                <c:pt idx="308">
                  <c:v>0.92441045924686605</c:v>
                </c:pt>
                <c:pt idx="309">
                  <c:v>0.92286674222797926</c:v>
                </c:pt>
                <c:pt idx="310">
                  <c:v>0.92133679826968395</c:v>
                </c:pt>
                <c:pt idx="311">
                  <c:v>0.91890620098295517</c:v>
                </c:pt>
                <c:pt idx="312">
                  <c:v>0.91574404654573427</c:v>
                </c:pt>
                <c:pt idx="313">
                  <c:v>0.91495113993506627</c:v>
                </c:pt>
                <c:pt idx="314">
                  <c:v>0.91366897885600351</c:v>
                </c:pt>
                <c:pt idx="315">
                  <c:v>0.91143412925744127</c:v>
                </c:pt>
                <c:pt idx="316">
                  <c:v>0.90902205812742587</c:v>
                </c:pt>
                <c:pt idx="317">
                  <c:v>0.90718397014045771</c:v>
                </c:pt>
                <c:pt idx="318">
                  <c:v>0.90536303533473461</c:v>
                </c:pt>
                <c:pt idx="319">
                  <c:v>0.90294204843340409</c:v>
                </c:pt>
                <c:pt idx="320">
                  <c:v>0.89868429736665356</c:v>
                </c:pt>
                <c:pt idx="321">
                  <c:v>0.89987547277803992</c:v>
                </c:pt>
                <c:pt idx="322">
                  <c:v>0.89655517301071341</c:v>
                </c:pt>
                <c:pt idx="323">
                  <c:v>0.89495263192115138</c:v>
                </c:pt>
                <c:pt idx="324">
                  <c:v>0.89041876581484947</c:v>
                </c:pt>
                <c:pt idx="325">
                  <c:v>0.88781411593939941</c:v>
                </c:pt>
                <c:pt idx="326">
                  <c:v>0.88563007908217994</c:v>
                </c:pt>
                <c:pt idx="327">
                  <c:v>0.88322902786303548</c:v>
                </c:pt>
                <c:pt idx="328">
                  <c:v>0.88172675585408811</c:v>
                </c:pt>
                <c:pt idx="329">
                  <c:v>0.87991248563058555</c:v>
                </c:pt>
                <c:pt idx="330">
                  <c:v>0.87908649682514528</c:v>
                </c:pt>
                <c:pt idx="331">
                  <c:v>0.8780395610848104</c:v>
                </c:pt>
                <c:pt idx="332">
                  <c:v>0.87680521728334659</c:v>
                </c:pt>
                <c:pt idx="333">
                  <c:v>0.87362184571932666</c:v>
                </c:pt>
                <c:pt idx="334">
                  <c:v>0.87421804375338996</c:v>
                </c:pt>
                <c:pt idx="335">
                  <c:v>0.87515889162960692</c:v>
                </c:pt>
                <c:pt idx="336">
                  <c:v>0.87623302627946087</c:v>
                </c:pt>
                <c:pt idx="337">
                  <c:v>0.87673559690973646</c:v>
                </c:pt>
                <c:pt idx="338">
                  <c:v>0.87663225966919534</c:v>
                </c:pt>
                <c:pt idx="339">
                  <c:v>0.87641746235736873</c:v>
                </c:pt>
                <c:pt idx="340">
                  <c:v>0.87506792471471617</c:v>
                </c:pt>
                <c:pt idx="341">
                  <c:v>0.8767715995314429</c:v>
                </c:pt>
                <c:pt idx="342">
                  <c:v>0.87891104455837898</c:v>
                </c:pt>
                <c:pt idx="343">
                  <c:v>0.88215308144839089</c:v>
                </c:pt>
                <c:pt idx="344">
                  <c:v>0.88540215149657209</c:v>
                </c:pt>
                <c:pt idx="345">
                  <c:v>0.88596235225448705</c:v>
                </c:pt>
                <c:pt idx="346">
                  <c:v>0.88650588304567546</c:v>
                </c:pt>
                <c:pt idx="347">
                  <c:v>0.88732895769176268</c:v>
                </c:pt>
                <c:pt idx="348">
                  <c:v>0.88927048097843886</c:v>
                </c:pt>
                <c:pt idx="349">
                  <c:v>0.89585312788311922</c:v>
                </c:pt>
                <c:pt idx="350">
                  <c:v>0.89917353670005007</c:v>
                </c:pt>
                <c:pt idx="351">
                  <c:v>0.90255647956597385</c:v>
                </c:pt>
                <c:pt idx="352">
                  <c:v>0.90625993226409485</c:v>
                </c:pt>
                <c:pt idx="353">
                  <c:v>0.90540858619454534</c:v>
                </c:pt>
                <c:pt idx="354">
                  <c:v>0.90552988330001805</c:v>
                </c:pt>
                <c:pt idx="355">
                  <c:v>0.90765967139326398</c:v>
                </c:pt>
                <c:pt idx="356">
                  <c:v>0.91182251795019775</c:v>
                </c:pt>
                <c:pt idx="357">
                  <c:v>0.91473246344999526</c:v>
                </c:pt>
                <c:pt idx="358">
                  <c:v>0.91769030966328002</c:v>
                </c:pt>
                <c:pt idx="359">
                  <c:v>0.91878081729145555</c:v>
                </c:pt>
                <c:pt idx="360">
                  <c:v>0.91977661016720513</c:v>
                </c:pt>
                <c:pt idx="361">
                  <c:v>0.92038726331007015</c:v>
                </c:pt>
                <c:pt idx="362">
                  <c:v>0.92128542693961024</c:v>
                </c:pt>
                <c:pt idx="363">
                  <c:v>0.92580482559311783</c:v>
                </c:pt>
                <c:pt idx="364">
                  <c:v>0.92885486768372794</c:v>
                </c:pt>
                <c:pt idx="365">
                  <c:v>0.92927612864361964</c:v>
                </c:pt>
                <c:pt idx="366">
                  <c:v>0.93081344829891055</c:v>
                </c:pt>
                <c:pt idx="367">
                  <c:v>0.93096301339688003</c:v>
                </c:pt>
                <c:pt idx="368">
                  <c:v>0.93172562165407513</c:v>
                </c:pt>
                <c:pt idx="369">
                  <c:v>0.93259497677642056</c:v>
                </c:pt>
                <c:pt idx="370">
                  <c:v>0.93595440912616379</c:v>
                </c:pt>
                <c:pt idx="371">
                  <c:v>0.93794569208663725</c:v>
                </c:pt>
                <c:pt idx="372">
                  <c:v>0.93996513075965127</c:v>
                </c:pt>
                <c:pt idx="373">
                  <c:v>0.94076467777895745</c:v>
                </c:pt>
                <c:pt idx="374">
                  <c:v>0.94152318188146844</c:v>
                </c:pt>
                <c:pt idx="375">
                  <c:v>0.94186605010450863</c:v>
                </c:pt>
                <c:pt idx="376">
                  <c:v>0.9439208106909539</c:v>
                </c:pt>
                <c:pt idx="377">
                  <c:v>0.9464270364272348</c:v>
                </c:pt>
                <c:pt idx="378">
                  <c:v>0.94816936208445646</c:v>
                </c:pt>
                <c:pt idx="379">
                  <c:v>0.95080202958546678</c:v>
                </c:pt>
                <c:pt idx="380">
                  <c:v>0.95164008773521114</c:v>
                </c:pt>
                <c:pt idx="381">
                  <c:v>0.95177216608330528</c:v>
                </c:pt>
                <c:pt idx="382">
                  <c:v>0.9522975295876499</c:v>
                </c:pt>
                <c:pt idx="383">
                  <c:v>0.95458942284281667</c:v>
                </c:pt>
                <c:pt idx="384">
                  <c:v>0.95476264023712976</c:v>
                </c:pt>
                <c:pt idx="385">
                  <c:v>0.95518923674948786</c:v>
                </c:pt>
                <c:pt idx="386">
                  <c:v>0.95518570978910922</c:v>
                </c:pt>
                <c:pt idx="387">
                  <c:v>0.95571322346806076</c:v>
                </c:pt>
                <c:pt idx="388">
                  <c:v>0.95532915873296298</c:v>
                </c:pt>
                <c:pt idx="389">
                  <c:v>0.95421119173083391</c:v>
                </c:pt>
                <c:pt idx="390">
                  <c:v>0.95398013601448217</c:v>
                </c:pt>
                <c:pt idx="391">
                  <c:v>0.9544460629523539</c:v>
                </c:pt>
                <c:pt idx="392">
                  <c:v>0.95425083421502399</c:v>
                </c:pt>
                <c:pt idx="393">
                  <c:v>0.95399257588267039</c:v>
                </c:pt>
                <c:pt idx="394">
                  <c:v>0.95396046516914501</c:v>
                </c:pt>
                <c:pt idx="395">
                  <c:v>0.95388538503464926</c:v>
                </c:pt>
                <c:pt idx="396">
                  <c:v>0.95331688960771666</c:v>
                </c:pt>
                <c:pt idx="397">
                  <c:v>0.95263006257506255</c:v>
                </c:pt>
                <c:pt idx="398">
                  <c:v>0.95334732159310975</c:v>
                </c:pt>
                <c:pt idx="399">
                  <c:v>0.95317732232408392</c:v>
                </c:pt>
                <c:pt idx="400">
                  <c:v>0.952664076480356</c:v>
                </c:pt>
                <c:pt idx="401">
                  <c:v>0.95291290594821643</c:v>
                </c:pt>
                <c:pt idx="402">
                  <c:v>0.95230128215440546</c:v>
                </c:pt>
                <c:pt idx="403">
                  <c:v>0.95033619513760736</c:v>
                </c:pt>
                <c:pt idx="404">
                  <c:v>0.94974349443570383</c:v>
                </c:pt>
                <c:pt idx="405">
                  <c:v>0.94965632606324624</c:v>
                </c:pt>
                <c:pt idx="406">
                  <c:v>0.94912646400674183</c:v>
                </c:pt>
                <c:pt idx="407">
                  <c:v>0.94879115906606803</c:v>
                </c:pt>
                <c:pt idx="408">
                  <c:v>0.94876806519386259</c:v>
                </c:pt>
                <c:pt idx="409">
                  <c:v>0.94861763088726514</c:v>
                </c:pt>
                <c:pt idx="410">
                  <c:v>0.94755350177572262</c:v>
                </c:pt>
                <c:pt idx="411">
                  <c:v>0.9472650371473379</c:v>
                </c:pt>
                <c:pt idx="412">
                  <c:v>0.94708122710564779</c:v>
                </c:pt>
                <c:pt idx="413">
                  <c:v>0.94675673712500907</c:v>
                </c:pt>
                <c:pt idx="414">
                  <c:v>0.94590540063536888</c:v>
                </c:pt>
                <c:pt idx="415">
                  <c:v>0.94581121203733987</c:v>
                </c:pt>
                <c:pt idx="416">
                  <c:v>0.94496893356901335</c:v>
                </c:pt>
                <c:pt idx="417">
                  <c:v>0.94381631533578869</c:v>
                </c:pt>
                <c:pt idx="418">
                  <c:v>0.94346383751134477</c:v>
                </c:pt>
                <c:pt idx="419">
                  <c:v>0.94296010392465468</c:v>
                </c:pt>
                <c:pt idx="420">
                  <c:v>0.94241898238320654</c:v>
                </c:pt>
                <c:pt idx="421">
                  <c:v>0.9427471898935641</c:v>
                </c:pt>
                <c:pt idx="422">
                  <c:v>0.94241191781374378</c:v>
                </c:pt>
                <c:pt idx="423">
                  <c:v>0.94108034835570908</c:v>
                </c:pt>
                <c:pt idx="424">
                  <c:v>0.94004825798558445</c:v>
                </c:pt>
                <c:pt idx="425">
                  <c:v>0.93908494796775044</c:v>
                </c:pt>
                <c:pt idx="426">
                  <c:v>0.93891078962674368</c:v>
                </c:pt>
                <c:pt idx="427">
                  <c:v>0.93926160687414395</c:v>
                </c:pt>
                <c:pt idx="428">
                  <c:v>0.93859928567490247</c:v>
                </c:pt>
                <c:pt idx="429">
                  <c:v>0.9386167437792613</c:v>
                </c:pt>
                <c:pt idx="430">
                  <c:v>0.9373217722283389</c:v>
                </c:pt>
                <c:pt idx="431">
                  <c:v>0.93622444318576314</c:v>
                </c:pt>
                <c:pt idx="432">
                  <c:v>0.93514714856950276</c:v>
                </c:pt>
                <c:pt idx="433">
                  <c:v>0.93554438312741117</c:v>
                </c:pt>
                <c:pt idx="434">
                  <c:v>0.93407766168432249</c:v>
                </c:pt>
                <c:pt idx="435">
                  <c:v>0.93258735022340322</c:v>
                </c:pt>
                <c:pt idx="436">
                  <c:v>0.93215103456150583</c:v>
                </c:pt>
                <c:pt idx="437">
                  <c:v>0.93020315972991918</c:v>
                </c:pt>
                <c:pt idx="438">
                  <c:v>0.92889889064218434</c:v>
                </c:pt>
                <c:pt idx="439">
                  <c:v>0.92789703406873336</c:v>
                </c:pt>
                <c:pt idx="440">
                  <c:v>0.92634305397731487</c:v>
                </c:pt>
                <c:pt idx="441">
                  <c:v>0.92461177026847319</c:v>
                </c:pt>
                <c:pt idx="442">
                  <c:v>0.92219571248275312</c:v>
                </c:pt>
                <c:pt idx="443">
                  <c:v>0.92026019309374862</c:v>
                </c:pt>
                <c:pt idx="444">
                  <c:v>0.91786212654650767</c:v>
                </c:pt>
                <c:pt idx="445">
                  <c:v>0.91717129918345697</c:v>
                </c:pt>
                <c:pt idx="446">
                  <c:v>0.91497401161424008</c:v>
                </c:pt>
                <c:pt idx="447">
                  <c:v>0.91392290197007753</c:v>
                </c:pt>
                <c:pt idx="448">
                  <c:v>0.91085735625745101</c:v>
                </c:pt>
                <c:pt idx="449">
                  <c:v>0.90700841718155756</c:v>
                </c:pt>
                <c:pt idx="450">
                  <c:v>0.90220084949047585</c:v>
                </c:pt>
                <c:pt idx="451">
                  <c:v>0.89854659447135932</c:v>
                </c:pt>
                <c:pt idx="452">
                  <c:v>0.89533963915443648</c:v>
                </c:pt>
                <c:pt idx="453">
                  <c:v>0.88974020010297372</c:v>
                </c:pt>
                <c:pt idx="454">
                  <c:v>0.88235861217923994</c:v>
                </c:pt>
                <c:pt idx="455">
                  <c:v>0.87621654749744637</c:v>
                </c:pt>
                <c:pt idx="456">
                  <c:v>0.8655838369958454</c:v>
                </c:pt>
                <c:pt idx="457">
                  <c:v>0.85390149272665761</c:v>
                </c:pt>
                <c:pt idx="458">
                  <c:v>0.84614680434805356</c:v>
                </c:pt>
                <c:pt idx="459">
                  <c:v>0.83728886314504702</c:v>
                </c:pt>
                <c:pt idx="460">
                  <c:v>0.82574510786480837</c:v>
                </c:pt>
                <c:pt idx="461">
                  <c:v>0.81318187379981466</c:v>
                </c:pt>
                <c:pt idx="462">
                  <c:v>0.78841553982369172</c:v>
                </c:pt>
                <c:pt idx="463">
                  <c:v>0.77350840613619642</c:v>
                </c:pt>
                <c:pt idx="464">
                  <c:v>0.75431312027241004</c:v>
                </c:pt>
                <c:pt idx="465">
                  <c:v>0.73415155224212747</c:v>
                </c:pt>
                <c:pt idx="466">
                  <c:v>0.72362644453826186</c:v>
                </c:pt>
                <c:pt idx="467">
                  <c:v>0.70863592299057787</c:v>
                </c:pt>
                <c:pt idx="468">
                  <c:v>0.69243244137748428</c:v>
                </c:pt>
                <c:pt idx="469">
                  <c:v>0.68015061056699255</c:v>
                </c:pt>
                <c:pt idx="470">
                  <c:v>0.66837952572160952</c:v>
                </c:pt>
                <c:pt idx="471">
                  <c:v>0.66111911861676986</c:v>
                </c:pt>
                <c:pt idx="472">
                  <c:v>0.65251367144896311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lavoro'!$BG$2:$BG$690</c:f>
              <c:numCache>
                <c:formatCode>0.0%</c:formatCode>
                <c:ptCount val="475"/>
                <c:pt idx="0">
                  <c:v>4.2892493813582622E-2</c:v>
                </c:pt>
                <c:pt idx="1">
                  <c:v>4.2352306447261935E-2</c:v>
                </c:pt>
                <c:pt idx="2">
                  <c:v>4.1732490784623488E-2</c:v>
                </c:pt>
                <c:pt idx="3">
                  <c:v>4.1531050644447336E-2</c:v>
                </c:pt>
                <c:pt idx="4">
                  <c:v>4.1106415674222054E-2</c:v>
                </c:pt>
                <c:pt idx="5">
                  <c:v>4.0214812039465468E-2</c:v>
                </c:pt>
                <c:pt idx="6">
                  <c:v>3.9659367396593675E-2</c:v>
                </c:pt>
                <c:pt idx="7">
                  <c:v>3.8801745488854816E-2</c:v>
                </c:pt>
                <c:pt idx="8">
                  <c:v>3.8223140495867766E-2</c:v>
                </c:pt>
                <c:pt idx="9">
                  <c:v>3.7234633766811159E-2</c:v>
                </c:pt>
                <c:pt idx="10">
                  <c:v>3.6152356358941255E-2</c:v>
                </c:pt>
                <c:pt idx="11">
                  <c:v>3.5341951626355297E-2</c:v>
                </c:pt>
                <c:pt idx="12">
                  <c:v>3.4354221237154946E-2</c:v>
                </c:pt>
                <c:pt idx="13">
                  <c:v>3.3326855810338125E-2</c:v>
                </c:pt>
                <c:pt idx="14">
                  <c:v>3.2737816855298849E-2</c:v>
                </c:pt>
                <c:pt idx="15">
                  <c:v>3.1946046676723752E-2</c:v>
                </c:pt>
                <c:pt idx="16">
                  <c:v>3.0824250681198911E-2</c:v>
                </c:pt>
                <c:pt idx="17">
                  <c:v>2.9694109990237551E-2</c:v>
                </c:pt>
                <c:pt idx="18">
                  <c:v>2.908171329223961E-2</c:v>
                </c:pt>
                <c:pt idx="19">
                  <c:v>2.8575748412458423E-2</c:v>
                </c:pt>
                <c:pt idx="20">
                  <c:v>2.820884699057288E-2</c:v>
                </c:pt>
                <c:pt idx="21">
                  <c:v>2.7217880159056629E-2</c:v>
                </c:pt>
                <c:pt idx="22">
                  <c:v>2.6638809088534866E-2</c:v>
                </c:pt>
                <c:pt idx="23">
                  <c:v>2.5737563263794592E-2</c:v>
                </c:pt>
                <c:pt idx="24">
                  <c:v>2.5329940226075636E-2</c:v>
                </c:pt>
                <c:pt idx="25">
                  <c:v>2.5135986258230748E-2</c:v>
                </c:pt>
                <c:pt idx="26">
                  <c:v>2.4502046384720328E-2</c:v>
                </c:pt>
                <c:pt idx="27">
                  <c:v>2.4116009036935847E-2</c:v>
                </c:pt>
                <c:pt idx="28">
                  <c:v>2.3811926142669762E-2</c:v>
                </c:pt>
                <c:pt idx="29">
                  <c:v>2.3262520426799962E-2</c:v>
                </c:pt>
                <c:pt idx="30">
                  <c:v>2.3071973526978581E-2</c:v>
                </c:pt>
                <c:pt idx="31">
                  <c:v>2.2666608322758498E-2</c:v>
                </c:pt>
                <c:pt idx="32">
                  <c:v>2.2448381287431419E-2</c:v>
                </c:pt>
                <c:pt idx="33">
                  <c:v>2.2066198595787363E-2</c:v>
                </c:pt>
                <c:pt idx="34">
                  <c:v>2.1817484662576686E-2</c:v>
                </c:pt>
                <c:pt idx="35">
                  <c:v>2.1677249835778411E-2</c:v>
                </c:pt>
                <c:pt idx="36">
                  <c:v>2.1786643538594969E-2</c:v>
                </c:pt>
                <c:pt idx="37">
                  <c:v>2.196236915330595E-2</c:v>
                </c:pt>
                <c:pt idx="38">
                  <c:v>2.1617473058104953E-2</c:v>
                </c:pt>
                <c:pt idx="39">
                  <c:v>2.1768749612931196E-2</c:v>
                </c:pt>
                <c:pt idx="40">
                  <c:v>2.1943573667711599E-2</c:v>
                </c:pt>
                <c:pt idx="41">
                  <c:v>2.1782631067406095E-2</c:v>
                </c:pt>
                <c:pt idx="42">
                  <c:v>2.1868353602006872E-2</c:v>
                </c:pt>
                <c:pt idx="43">
                  <c:v>2.1807665251035668E-2</c:v>
                </c:pt>
                <c:pt idx="44">
                  <c:v>2.1441037147843432E-2</c:v>
                </c:pt>
                <c:pt idx="45">
                  <c:v>2.1573726283347781E-2</c:v>
                </c:pt>
                <c:pt idx="46">
                  <c:v>2.1677947572860699E-2</c:v>
                </c:pt>
                <c:pt idx="47">
                  <c:v>2.1726969635944598E-2</c:v>
                </c:pt>
                <c:pt idx="48">
                  <c:v>2.1814821182943603E-2</c:v>
                </c:pt>
                <c:pt idx="49">
                  <c:v>2.1797971032459347E-2</c:v>
                </c:pt>
                <c:pt idx="50">
                  <c:v>2.1945515959466751E-2</c:v>
                </c:pt>
                <c:pt idx="51">
                  <c:v>2.1996876867613889E-2</c:v>
                </c:pt>
                <c:pt idx="52">
                  <c:v>2.2323025089875586E-2</c:v>
                </c:pt>
                <c:pt idx="53">
                  <c:v>2.2564272316010152E-2</c:v>
                </c:pt>
                <c:pt idx="54">
                  <c:v>2.289706199267294E-2</c:v>
                </c:pt>
                <c:pt idx="55">
                  <c:v>2.3192575568849669E-2</c:v>
                </c:pt>
                <c:pt idx="56">
                  <c:v>2.332862563596454E-2</c:v>
                </c:pt>
                <c:pt idx="57">
                  <c:v>2.3502113201292783E-2</c:v>
                </c:pt>
                <c:pt idx="58">
                  <c:v>2.3746830505168716E-2</c:v>
                </c:pt>
                <c:pt idx="59">
                  <c:v>2.4077508473492357E-2</c:v>
                </c:pt>
                <c:pt idx="60">
                  <c:v>2.4416669283673021E-2</c:v>
                </c:pt>
                <c:pt idx="61">
                  <c:v>2.4414227548590305E-2</c:v>
                </c:pt>
                <c:pt idx="62">
                  <c:v>2.4275928373993512E-2</c:v>
                </c:pt>
                <c:pt idx="63">
                  <c:v>2.4314049099643395E-2</c:v>
                </c:pt>
                <c:pt idx="64">
                  <c:v>2.4397995001950105E-2</c:v>
                </c:pt>
                <c:pt idx="65">
                  <c:v>2.4451161536605787E-2</c:v>
                </c:pt>
                <c:pt idx="66">
                  <c:v>2.4605184014323881E-2</c:v>
                </c:pt>
                <c:pt idx="67">
                  <c:v>2.4762799176875162E-2</c:v>
                </c:pt>
                <c:pt idx="68">
                  <c:v>2.4865746720141392E-2</c:v>
                </c:pt>
                <c:pt idx="69">
                  <c:v>2.5071324756419228E-2</c:v>
                </c:pt>
                <c:pt idx="70">
                  <c:v>2.5143630501413085E-2</c:v>
                </c:pt>
                <c:pt idx="71">
                  <c:v>2.5181363433988947E-2</c:v>
                </c:pt>
                <c:pt idx="72">
                  <c:v>2.5147967227520614E-2</c:v>
                </c:pt>
                <c:pt idx="73">
                  <c:v>2.5156669650850491E-2</c:v>
                </c:pt>
                <c:pt idx="74">
                  <c:v>2.527052993527508E-2</c:v>
                </c:pt>
                <c:pt idx="75">
                  <c:v>2.531456148445586E-2</c:v>
                </c:pt>
                <c:pt idx="76">
                  <c:v>2.5339667224574185E-2</c:v>
                </c:pt>
                <c:pt idx="77">
                  <c:v>2.5411552698227157E-2</c:v>
                </c:pt>
                <c:pt idx="78">
                  <c:v>2.5452877780325612E-2</c:v>
                </c:pt>
                <c:pt idx="79">
                  <c:v>2.5448726369466306E-2</c:v>
                </c:pt>
                <c:pt idx="80">
                  <c:v>2.5494209088005301E-2</c:v>
                </c:pt>
                <c:pt idx="81">
                  <c:v>2.5599192469306791E-2</c:v>
                </c:pt>
                <c:pt idx="82">
                  <c:v>2.5588904892440645E-2</c:v>
                </c:pt>
                <c:pt idx="83">
                  <c:v>2.5429766501195071E-2</c:v>
                </c:pt>
                <c:pt idx="84">
                  <c:v>2.5478794223744553E-2</c:v>
                </c:pt>
                <c:pt idx="85">
                  <c:v>2.5463616149531021E-2</c:v>
                </c:pt>
                <c:pt idx="86">
                  <c:v>2.5670722108529921E-2</c:v>
                </c:pt>
                <c:pt idx="87">
                  <c:v>2.5642742367434388E-2</c:v>
                </c:pt>
                <c:pt idx="88">
                  <c:v>2.5768284847007734E-2</c:v>
                </c:pt>
                <c:pt idx="89">
                  <c:v>2.5772235675699369E-2</c:v>
                </c:pt>
                <c:pt idx="90">
                  <c:v>2.5783745736098328E-2</c:v>
                </c:pt>
                <c:pt idx="91">
                  <c:v>2.5757122720088847E-2</c:v>
                </c:pt>
                <c:pt idx="92">
                  <c:v>2.5747631006901209E-2</c:v>
                </c:pt>
                <c:pt idx="93">
                  <c:v>2.5842931937172776E-2</c:v>
                </c:pt>
                <c:pt idx="94">
                  <c:v>2.5831978207505154E-2</c:v>
                </c:pt>
                <c:pt idx="95">
                  <c:v>2.5812248565418937E-2</c:v>
                </c:pt>
                <c:pt idx="96">
                  <c:v>2.5765218964165847E-2</c:v>
                </c:pt>
                <c:pt idx="97">
                  <c:v>2.562101061201905E-2</c:v>
                </c:pt>
                <c:pt idx="98">
                  <c:v>2.5613546243703784E-2</c:v>
                </c:pt>
                <c:pt idx="99">
                  <c:v>2.5496970799077361E-2</c:v>
                </c:pt>
                <c:pt idx="100">
                  <c:v>2.5347529203739585E-2</c:v>
                </c:pt>
                <c:pt idx="101">
                  <c:v>2.5246402295127483E-2</c:v>
                </c:pt>
                <c:pt idx="102">
                  <c:v>2.5218438189744806E-2</c:v>
                </c:pt>
                <c:pt idx="103">
                  <c:v>2.5144547532607236E-2</c:v>
                </c:pt>
                <c:pt idx="104">
                  <c:v>2.5025545259152251E-2</c:v>
                </c:pt>
                <c:pt idx="105">
                  <c:v>2.4932620395004809E-2</c:v>
                </c:pt>
                <c:pt idx="106">
                  <c:v>2.4851707915729188E-2</c:v>
                </c:pt>
                <c:pt idx="107">
                  <c:v>2.4763182161119959E-2</c:v>
                </c:pt>
                <c:pt idx="108">
                  <c:v>2.4757928915173654E-2</c:v>
                </c:pt>
                <c:pt idx="109">
                  <c:v>2.4810051882269049E-2</c:v>
                </c:pt>
                <c:pt idx="110">
                  <c:v>2.4780020703933748E-2</c:v>
                </c:pt>
                <c:pt idx="111">
                  <c:v>2.4781434302427796E-2</c:v>
                </c:pt>
                <c:pt idx="112">
                  <c:v>2.4761799246620874E-2</c:v>
                </c:pt>
                <c:pt idx="113">
                  <c:v>2.4749645706590249E-2</c:v>
                </c:pt>
                <c:pt idx="114">
                  <c:v>2.4783320530428237E-2</c:v>
                </c:pt>
                <c:pt idx="115">
                  <c:v>2.4862815216721131E-2</c:v>
                </c:pt>
                <c:pt idx="116">
                  <c:v>2.4954645314880165E-2</c:v>
                </c:pt>
                <c:pt idx="117">
                  <c:v>2.5044260563647832E-2</c:v>
                </c:pt>
                <c:pt idx="118">
                  <c:v>2.5142719244662638E-2</c:v>
                </c:pt>
                <c:pt idx="119">
                  <c:v>2.5232602528499893E-2</c:v>
                </c:pt>
                <c:pt idx="120">
                  <c:v>2.5330568376925992E-2</c:v>
                </c:pt>
                <c:pt idx="121">
                  <c:v>2.5430802071099885E-2</c:v>
                </c:pt>
                <c:pt idx="122">
                  <c:v>2.5554175881501509E-2</c:v>
                </c:pt>
                <c:pt idx="123">
                  <c:v>2.5630347266364189E-2</c:v>
                </c:pt>
                <c:pt idx="124">
                  <c:v>2.5715798713121948E-2</c:v>
                </c:pt>
                <c:pt idx="125">
                  <c:v>2.5796639733600503E-2</c:v>
                </c:pt>
                <c:pt idx="126">
                  <c:v>2.5822773923513561E-2</c:v>
                </c:pt>
                <c:pt idx="127">
                  <c:v>2.5930471515013129E-2</c:v>
                </c:pt>
                <c:pt idx="128">
                  <c:v>2.5939849624060152E-2</c:v>
                </c:pt>
                <c:pt idx="129">
                  <c:v>2.6011274849174166E-2</c:v>
                </c:pt>
                <c:pt idx="130">
                  <c:v>2.60786301678495E-2</c:v>
                </c:pt>
                <c:pt idx="131">
                  <c:v>2.6110830951980725E-2</c:v>
                </c:pt>
                <c:pt idx="132">
                  <c:v>2.6186476709578941E-2</c:v>
                </c:pt>
                <c:pt idx="133">
                  <c:v>2.6228758033987144E-2</c:v>
                </c:pt>
                <c:pt idx="134">
                  <c:v>2.6284877212863284E-2</c:v>
                </c:pt>
                <c:pt idx="135">
                  <c:v>2.6324303858465563E-2</c:v>
                </c:pt>
                <c:pt idx="136">
                  <c:v>2.6402459106378309E-2</c:v>
                </c:pt>
                <c:pt idx="137">
                  <c:v>2.6486212656425423E-2</c:v>
                </c:pt>
                <c:pt idx="138">
                  <c:v>2.6523336582572717E-2</c:v>
                </c:pt>
                <c:pt idx="139">
                  <c:v>2.6599177905357204E-2</c:v>
                </c:pt>
                <c:pt idx="140">
                  <c:v>2.6688788812514814E-2</c:v>
                </c:pt>
                <c:pt idx="141">
                  <c:v>2.675804328010533E-2</c:v>
                </c:pt>
                <c:pt idx="142">
                  <c:v>2.6793826853054602E-2</c:v>
                </c:pt>
                <c:pt idx="143">
                  <c:v>2.684072756560843E-2</c:v>
                </c:pt>
                <c:pt idx="144">
                  <c:v>2.689388361601585E-2</c:v>
                </c:pt>
                <c:pt idx="145">
                  <c:v>2.6952900823468174E-2</c:v>
                </c:pt>
                <c:pt idx="146">
                  <c:v>2.6995398813798241E-2</c:v>
                </c:pt>
                <c:pt idx="147">
                  <c:v>2.6985146580667377E-2</c:v>
                </c:pt>
                <c:pt idx="148">
                  <c:v>2.7020786742926503E-2</c:v>
                </c:pt>
                <c:pt idx="149">
                  <c:v>2.7066828835344007E-2</c:v>
                </c:pt>
                <c:pt idx="150">
                  <c:v>2.7124110174491012E-2</c:v>
                </c:pt>
                <c:pt idx="151">
                  <c:v>2.7157008808384956E-2</c:v>
                </c:pt>
                <c:pt idx="152">
                  <c:v>2.7148084009322795E-2</c:v>
                </c:pt>
                <c:pt idx="153">
                  <c:v>2.7163441264815982E-2</c:v>
                </c:pt>
                <c:pt idx="154">
                  <c:v>2.7155609853847098E-2</c:v>
                </c:pt>
                <c:pt idx="155">
                  <c:v>2.7142120860713825E-2</c:v>
                </c:pt>
                <c:pt idx="156">
                  <c:v>2.7103175621903321E-2</c:v>
                </c:pt>
                <c:pt idx="157">
                  <c:v>2.7080082870808504E-2</c:v>
                </c:pt>
                <c:pt idx="158">
                  <c:v>2.7112292307986462E-2</c:v>
                </c:pt>
                <c:pt idx="159">
                  <c:v>2.7124153957510572E-2</c:v>
                </c:pt>
                <c:pt idx="160">
                  <c:v>2.709980846181563E-2</c:v>
                </c:pt>
                <c:pt idx="161">
                  <c:v>2.7098479841374753E-2</c:v>
                </c:pt>
                <c:pt idx="162">
                  <c:v>2.7064634207491351E-2</c:v>
                </c:pt>
                <c:pt idx="163">
                  <c:v>2.7035968887723635E-2</c:v>
                </c:pt>
                <c:pt idx="164">
                  <c:v>2.7013749401456403E-2</c:v>
                </c:pt>
                <c:pt idx="165">
                  <c:v>2.7012954813115973E-2</c:v>
                </c:pt>
                <c:pt idx="166">
                  <c:v>2.6993478583073958E-2</c:v>
                </c:pt>
                <c:pt idx="167">
                  <c:v>2.6937496158810154E-2</c:v>
                </c:pt>
                <c:pt idx="168">
                  <c:v>2.6893130844836972E-2</c:v>
                </c:pt>
                <c:pt idx="169">
                  <c:v>2.6843840883924115E-2</c:v>
                </c:pt>
                <c:pt idx="170">
                  <c:v>2.6777279883735013E-2</c:v>
                </c:pt>
                <c:pt idx="171">
                  <c:v>2.6712655044953237E-2</c:v>
                </c:pt>
                <c:pt idx="172">
                  <c:v>2.673192997207291E-2</c:v>
                </c:pt>
                <c:pt idx="173">
                  <c:v>2.6731477495575643E-2</c:v>
                </c:pt>
                <c:pt idx="174">
                  <c:v>2.6740705030918754E-2</c:v>
                </c:pt>
                <c:pt idx="175">
                  <c:v>2.671742167704658E-2</c:v>
                </c:pt>
                <c:pt idx="176">
                  <c:v>2.6706633374163763E-2</c:v>
                </c:pt>
                <c:pt idx="177">
                  <c:v>2.6702128906021159E-2</c:v>
                </c:pt>
                <c:pt idx="178">
                  <c:v>2.6699524034232251E-2</c:v>
                </c:pt>
                <c:pt idx="179">
                  <c:v>2.6714989852131051E-2</c:v>
                </c:pt>
                <c:pt idx="180">
                  <c:v>2.6714989852131051E-2</c:v>
                </c:pt>
                <c:pt idx="181">
                  <c:v>2.6578912607754288E-2</c:v>
                </c:pt>
                <c:pt idx="182">
                  <c:v>2.6492973404406945E-2</c:v>
                </c:pt>
                <c:pt idx="183">
                  <c:v>2.6394605581253148E-2</c:v>
                </c:pt>
                <c:pt idx="184">
                  <c:v>2.6322752067371835E-2</c:v>
                </c:pt>
                <c:pt idx="185">
                  <c:v>2.6290748701415009E-2</c:v>
                </c:pt>
                <c:pt idx="186">
                  <c:v>2.6269039066633252E-2</c:v>
                </c:pt>
                <c:pt idx="187">
                  <c:v>2.6227072105041365E-2</c:v>
                </c:pt>
                <c:pt idx="188">
                  <c:v>2.6170965998698621E-2</c:v>
                </c:pt>
                <c:pt idx="189">
                  <c:v>2.6046771393997799E-2</c:v>
                </c:pt>
                <c:pt idx="190">
                  <c:v>2.7235008526214036E-2</c:v>
                </c:pt>
                <c:pt idx="191">
                  <c:v>2.7129963801539647E-2</c:v>
                </c:pt>
                <c:pt idx="192">
                  <c:v>2.7015287928917296E-2</c:v>
                </c:pt>
                <c:pt idx="193">
                  <c:v>2.6962051631955735E-2</c:v>
                </c:pt>
                <c:pt idx="194">
                  <c:v>2.6817510755049449E-2</c:v>
                </c:pt>
                <c:pt idx="195">
                  <c:v>2.6773670370506448E-2</c:v>
                </c:pt>
                <c:pt idx="196">
                  <c:v>2.6602699337927728E-2</c:v>
                </c:pt>
                <c:pt idx="197">
                  <c:v>2.652281179044496E-2</c:v>
                </c:pt>
                <c:pt idx="198">
                  <c:v>2.6468835412342535E-2</c:v>
                </c:pt>
                <c:pt idx="199">
                  <c:v>2.64015261943852E-2</c:v>
                </c:pt>
                <c:pt idx="200">
                  <c:v>2.630160392998444E-2</c:v>
                </c:pt>
                <c:pt idx="201">
                  <c:v>2.6330957075686334E-2</c:v>
                </c:pt>
                <c:pt idx="202">
                  <c:v>2.621083193522137E-2</c:v>
                </c:pt>
                <c:pt idx="203">
                  <c:v>2.6140954661080355E-2</c:v>
                </c:pt>
                <c:pt idx="204">
                  <c:v>2.613941018766756E-2</c:v>
                </c:pt>
                <c:pt idx="205">
                  <c:v>2.6101770239241536E-2</c:v>
                </c:pt>
                <c:pt idx="206">
                  <c:v>2.5995205721696075E-2</c:v>
                </c:pt>
                <c:pt idx="207">
                  <c:v>2.5922939724889443E-2</c:v>
                </c:pt>
                <c:pt idx="208">
                  <c:v>2.5964929347958264E-2</c:v>
                </c:pt>
                <c:pt idx="209">
                  <c:v>2.5986977464720548E-2</c:v>
                </c:pt>
                <c:pt idx="210">
                  <c:v>2.5964956219355958E-2</c:v>
                </c:pt>
                <c:pt idx="211">
                  <c:v>2.5948860120774915E-2</c:v>
                </c:pt>
                <c:pt idx="212">
                  <c:v>2.5872727185935165E-2</c:v>
                </c:pt>
                <c:pt idx="213">
                  <c:v>2.5791999391227012E-2</c:v>
                </c:pt>
                <c:pt idx="214">
                  <c:v>2.5797064357585324E-2</c:v>
                </c:pt>
                <c:pt idx="215">
                  <c:v>2.5805233724250219E-2</c:v>
                </c:pt>
                <c:pt idx="216">
                  <c:v>2.5823196678531293E-2</c:v>
                </c:pt>
                <c:pt idx="217">
                  <c:v>2.5790283291019688E-2</c:v>
                </c:pt>
                <c:pt idx="218">
                  <c:v>2.5769062205686259E-2</c:v>
                </c:pt>
                <c:pt idx="219">
                  <c:v>2.5755457825786109E-2</c:v>
                </c:pt>
                <c:pt idx="220">
                  <c:v>2.5761373692818786E-2</c:v>
                </c:pt>
                <c:pt idx="221">
                  <c:v>2.57189856572527E-2</c:v>
                </c:pt>
                <c:pt idx="222">
                  <c:v>2.5732824076204499E-2</c:v>
                </c:pt>
                <c:pt idx="223">
                  <c:v>2.5762102084738683E-2</c:v>
                </c:pt>
                <c:pt idx="224">
                  <c:v>2.5777960827384223E-2</c:v>
                </c:pt>
                <c:pt idx="225">
                  <c:v>2.5788135631900608E-2</c:v>
                </c:pt>
                <c:pt idx="226">
                  <c:v>2.5768267698611427E-2</c:v>
                </c:pt>
                <c:pt idx="227">
                  <c:v>2.573447547204108E-2</c:v>
                </c:pt>
                <c:pt idx="228">
                  <c:v>2.5717708777694075E-2</c:v>
                </c:pt>
                <c:pt idx="229">
                  <c:v>2.57694833873123E-2</c:v>
                </c:pt>
                <c:pt idx="230">
                  <c:v>2.5744461710816378E-2</c:v>
                </c:pt>
                <c:pt idx="231">
                  <c:v>2.5738128406616444E-2</c:v>
                </c:pt>
                <c:pt idx="232">
                  <c:v>2.5730531164531452E-2</c:v>
                </c:pt>
                <c:pt idx="233">
                  <c:v>2.5766435815211045E-2</c:v>
                </c:pt>
                <c:pt idx="234">
                  <c:v>2.5747895841932416E-2</c:v>
                </c:pt>
                <c:pt idx="235">
                  <c:v>2.5740135262238544E-2</c:v>
                </c:pt>
                <c:pt idx="236">
                  <c:v>2.5746505575875728E-2</c:v>
                </c:pt>
                <c:pt idx="237">
                  <c:v>2.5792685376556244E-2</c:v>
                </c:pt>
                <c:pt idx="238">
                  <c:v>2.5837789661319072E-2</c:v>
                </c:pt>
                <c:pt idx="239">
                  <c:v>2.5829782312804136E-2</c:v>
                </c:pt>
                <c:pt idx="240">
                  <c:v>2.5816707592705247E-2</c:v>
                </c:pt>
                <c:pt idx="241">
                  <c:v>2.579904323190764E-2</c:v>
                </c:pt>
                <c:pt idx="242">
                  <c:v>2.5804994486490797E-2</c:v>
                </c:pt>
                <c:pt idx="243">
                  <c:v>2.5820859221261636E-2</c:v>
                </c:pt>
                <c:pt idx="244">
                  <c:v>2.5858566229728298E-2</c:v>
                </c:pt>
                <c:pt idx="245">
                  <c:v>2.5842825505783533E-2</c:v>
                </c:pt>
                <c:pt idx="246">
                  <c:v>2.5826487236526221E-2</c:v>
                </c:pt>
                <c:pt idx="247">
                  <c:v>2.5835097184146026E-2</c:v>
                </c:pt>
                <c:pt idx="248">
                  <c:v>2.5812661521421917E-2</c:v>
                </c:pt>
                <c:pt idx="249">
                  <c:v>2.5808151791988757E-2</c:v>
                </c:pt>
                <c:pt idx="250">
                  <c:v>2.5822636031523967E-2</c:v>
                </c:pt>
                <c:pt idx="251">
                  <c:v>2.5795206208367456E-2</c:v>
                </c:pt>
                <c:pt idx="252">
                  <c:v>2.5776284768240888E-2</c:v>
                </c:pt>
                <c:pt idx="253">
                  <c:v>2.5763016942340122E-2</c:v>
                </c:pt>
                <c:pt idx="254">
                  <c:v>2.5746540581348159E-2</c:v>
                </c:pt>
                <c:pt idx="255">
                  <c:v>2.5747798029127061E-2</c:v>
                </c:pt>
                <c:pt idx="256">
                  <c:v>2.5760011851696928E-2</c:v>
                </c:pt>
                <c:pt idx="257">
                  <c:v>2.5772410460464166E-2</c:v>
                </c:pt>
                <c:pt idx="258">
                  <c:v>2.5788376959251059E-2</c:v>
                </c:pt>
                <c:pt idx="259">
                  <c:v>2.5762823828004468E-2</c:v>
                </c:pt>
                <c:pt idx="260">
                  <c:v>2.5756832226656649E-2</c:v>
                </c:pt>
                <c:pt idx="261">
                  <c:v>2.5758075434363772E-2</c:v>
                </c:pt>
                <c:pt idx="262">
                  <c:v>2.5742995051759206E-2</c:v>
                </c:pt>
                <c:pt idx="263">
                  <c:v>2.5742179371575222E-2</c:v>
                </c:pt>
                <c:pt idx="264">
                  <c:v>2.5757674227161458E-2</c:v>
                </c:pt>
                <c:pt idx="265">
                  <c:v>2.576603178864147E-2</c:v>
                </c:pt>
                <c:pt idx="266">
                  <c:v>2.5778727897456315E-2</c:v>
                </c:pt>
                <c:pt idx="267">
                  <c:v>2.5797213053052361E-2</c:v>
                </c:pt>
                <c:pt idx="268">
                  <c:v>2.5789155063564818E-2</c:v>
                </c:pt>
                <c:pt idx="269">
                  <c:v>2.5781104805701664E-2</c:v>
                </c:pt>
                <c:pt idx="270">
                  <c:v>2.5771748288004149E-2</c:v>
                </c:pt>
                <c:pt idx="271">
                  <c:v>2.5769366972714789E-2</c:v>
                </c:pt>
                <c:pt idx="272">
                  <c:v>2.5766521649057385E-2</c:v>
                </c:pt>
                <c:pt idx="273">
                  <c:v>2.5768548912363642E-2</c:v>
                </c:pt>
                <c:pt idx="274">
                  <c:v>2.5777329401417561E-2</c:v>
                </c:pt>
                <c:pt idx="275">
                  <c:v>2.5762446032005931E-2</c:v>
                </c:pt>
                <c:pt idx="276">
                  <c:v>2.5759742273369395E-2</c:v>
                </c:pt>
                <c:pt idx="277">
                  <c:v>2.5753309048320287E-2</c:v>
                </c:pt>
                <c:pt idx="278">
                  <c:v>2.5754563527923369E-2</c:v>
                </c:pt>
                <c:pt idx="279">
                  <c:v>2.5751091421320888E-2</c:v>
                </c:pt>
                <c:pt idx="280">
                  <c:v>2.5726857859862319E-2</c:v>
                </c:pt>
                <c:pt idx="281">
                  <c:v>2.5708949616813002E-2</c:v>
                </c:pt>
                <c:pt idx="282">
                  <c:v>2.569635403484237E-2</c:v>
                </c:pt>
                <c:pt idx="283">
                  <c:v>2.568477002871962E-2</c:v>
                </c:pt>
                <c:pt idx="284">
                  <c:v>2.566826593557231E-2</c:v>
                </c:pt>
                <c:pt idx="285">
                  <c:v>2.5666270000941724E-2</c:v>
                </c:pt>
                <c:pt idx="286">
                  <c:v>2.5677420458140587E-2</c:v>
                </c:pt>
                <c:pt idx="287">
                  <c:v>2.5636538256322696E-2</c:v>
                </c:pt>
                <c:pt idx="288">
                  <c:v>2.5594368045819289E-2</c:v>
                </c:pt>
                <c:pt idx="289">
                  <c:v>2.5547445255474453E-2</c:v>
                </c:pt>
                <c:pt idx="290">
                  <c:v>2.5503617895845366E-2</c:v>
                </c:pt>
                <c:pt idx="291">
                  <c:v>2.5475410948446964E-2</c:v>
                </c:pt>
                <c:pt idx="292">
                  <c:v>2.5428605276964476E-2</c:v>
                </c:pt>
                <c:pt idx="293">
                  <c:v>2.5407559371543872E-2</c:v>
                </c:pt>
                <c:pt idx="294">
                  <c:v>2.5360334936693932E-2</c:v>
                </c:pt>
                <c:pt idx="295">
                  <c:v>2.5317147396827264E-2</c:v>
                </c:pt>
                <c:pt idx="296">
                  <c:v>2.5254896699758517E-2</c:v>
                </c:pt>
                <c:pt idx="297">
                  <c:v>2.5194900792986918E-2</c:v>
                </c:pt>
                <c:pt idx="298">
                  <c:v>2.5146835982016506E-2</c:v>
                </c:pt>
                <c:pt idx="299">
                  <c:v>2.5126151615282366E-2</c:v>
                </c:pt>
                <c:pt idx="300">
                  <c:v>2.5085613591781096E-2</c:v>
                </c:pt>
                <c:pt idx="301">
                  <c:v>2.5023307850083908E-2</c:v>
                </c:pt>
                <c:pt idx="302">
                  <c:v>2.4964987874856955E-2</c:v>
                </c:pt>
                <c:pt idx="303">
                  <c:v>2.4888870595982878E-2</c:v>
                </c:pt>
                <c:pt idx="304">
                  <c:v>2.4829494828386187E-2</c:v>
                </c:pt>
                <c:pt idx="305">
                  <c:v>2.481511712325115E-2</c:v>
                </c:pt>
                <c:pt idx="306">
                  <c:v>2.4757575262047651E-2</c:v>
                </c:pt>
                <c:pt idx="307">
                  <c:v>2.4700513405590416E-2</c:v>
                </c:pt>
                <c:pt idx="308">
                  <c:v>2.4637463401163854E-2</c:v>
                </c:pt>
                <c:pt idx="309">
                  <c:v>2.459520725388601E-2</c:v>
                </c:pt>
                <c:pt idx="310">
                  <c:v>2.4546437679568711E-2</c:v>
                </c:pt>
                <c:pt idx="311">
                  <c:v>2.4477352617057732E-2</c:v>
                </c:pt>
                <c:pt idx="312">
                  <c:v>2.4394837334359133E-2</c:v>
                </c:pt>
                <c:pt idx="313">
                  <c:v>2.4360146799835468E-2</c:v>
                </c:pt>
                <c:pt idx="314">
                  <c:v>2.4311815247714672E-2</c:v>
                </c:pt>
                <c:pt idx="315">
                  <c:v>2.4250131729599739E-2</c:v>
                </c:pt>
                <c:pt idx="316">
                  <c:v>2.4196093281580358E-2</c:v>
                </c:pt>
                <c:pt idx="317">
                  <c:v>2.4111580394853158E-2</c:v>
                </c:pt>
                <c:pt idx="318">
                  <c:v>2.4037953427199173E-2</c:v>
                </c:pt>
                <c:pt idx="319">
                  <c:v>2.3982648857820497E-2</c:v>
                </c:pt>
                <c:pt idx="320">
                  <c:v>2.3868220093873384E-2</c:v>
                </c:pt>
                <c:pt idx="321">
                  <c:v>2.3872873949059858E-2</c:v>
                </c:pt>
                <c:pt idx="322">
                  <c:v>2.3807966763478294E-2</c:v>
                </c:pt>
                <c:pt idx="323">
                  <c:v>2.3716548804228514E-2</c:v>
                </c:pt>
                <c:pt idx="324">
                  <c:v>2.3605443727631251E-2</c:v>
                </c:pt>
                <c:pt idx="325">
                  <c:v>2.3507665789712421E-2</c:v>
                </c:pt>
                <c:pt idx="326">
                  <c:v>2.3483756347088339E-2</c:v>
                </c:pt>
                <c:pt idx="327">
                  <c:v>2.3393870431644981E-2</c:v>
                </c:pt>
                <c:pt idx="328">
                  <c:v>2.330465087704274E-2</c:v>
                </c:pt>
                <c:pt idx="329">
                  <c:v>2.3265472614677197E-2</c:v>
                </c:pt>
                <c:pt idx="330">
                  <c:v>2.3161882580126848E-2</c:v>
                </c:pt>
                <c:pt idx="331">
                  <c:v>2.3134793937392199E-2</c:v>
                </c:pt>
                <c:pt idx="332">
                  <c:v>2.3055660029431203E-2</c:v>
                </c:pt>
                <c:pt idx="333">
                  <c:v>2.2954414268548131E-2</c:v>
                </c:pt>
                <c:pt idx="334">
                  <c:v>2.2932561923702768E-2</c:v>
                </c:pt>
                <c:pt idx="335">
                  <c:v>2.293440881510956E-2</c:v>
                </c:pt>
                <c:pt idx="336">
                  <c:v>2.2919677145223694E-2</c:v>
                </c:pt>
                <c:pt idx="337">
                  <c:v>2.2884364908023622E-2</c:v>
                </c:pt>
                <c:pt idx="338">
                  <c:v>2.2864959937463358E-2</c:v>
                </c:pt>
                <c:pt idx="339">
                  <c:v>2.2817470854177065E-2</c:v>
                </c:pt>
                <c:pt idx="340">
                  <c:v>2.2776832908730355E-2</c:v>
                </c:pt>
                <c:pt idx="341">
                  <c:v>2.2808739363367421E-2</c:v>
                </c:pt>
                <c:pt idx="342">
                  <c:v>2.2840289808314103E-2</c:v>
                </c:pt>
                <c:pt idx="343">
                  <c:v>2.2808066190581056E-2</c:v>
                </c:pt>
                <c:pt idx="344">
                  <c:v>2.2793461902903964E-2</c:v>
                </c:pt>
                <c:pt idx="345">
                  <c:v>2.2819342241493124E-2</c:v>
                </c:pt>
                <c:pt idx="346">
                  <c:v>2.2780566033161188E-2</c:v>
                </c:pt>
                <c:pt idx="347">
                  <c:v>2.2759557458809868E-2</c:v>
                </c:pt>
                <c:pt idx="348">
                  <c:v>2.2788633612975971E-2</c:v>
                </c:pt>
                <c:pt idx="349">
                  <c:v>2.2848074248495616E-2</c:v>
                </c:pt>
                <c:pt idx="350">
                  <c:v>2.2847866228265869E-2</c:v>
                </c:pt>
                <c:pt idx="351">
                  <c:v>2.2855557534490555E-2</c:v>
                </c:pt>
                <c:pt idx="352">
                  <c:v>2.2866848708335753E-2</c:v>
                </c:pt>
                <c:pt idx="353">
                  <c:v>2.2831704446604921E-2</c:v>
                </c:pt>
                <c:pt idx="354">
                  <c:v>2.2815578613289565E-2</c:v>
                </c:pt>
                <c:pt idx="355">
                  <c:v>2.2855608174033065E-2</c:v>
                </c:pt>
                <c:pt idx="356">
                  <c:v>2.2884592534754639E-2</c:v>
                </c:pt>
                <c:pt idx="357">
                  <c:v>2.2885248567131419E-2</c:v>
                </c:pt>
                <c:pt idx="358">
                  <c:v>2.2893302128004979E-2</c:v>
                </c:pt>
                <c:pt idx="359">
                  <c:v>2.2904424181019924E-2</c:v>
                </c:pt>
                <c:pt idx="360">
                  <c:v>2.2881944678641044E-2</c:v>
                </c:pt>
                <c:pt idx="361">
                  <c:v>2.2888029951238252E-2</c:v>
                </c:pt>
                <c:pt idx="362">
                  <c:v>2.2889183389280934E-2</c:v>
                </c:pt>
                <c:pt idx="363">
                  <c:v>2.2891323341622419E-2</c:v>
                </c:pt>
                <c:pt idx="364">
                  <c:v>2.2853714775987344E-2</c:v>
                </c:pt>
                <c:pt idx="365">
                  <c:v>2.2864027308323015E-2</c:v>
                </c:pt>
                <c:pt idx="366">
                  <c:v>2.2856092507185347E-2</c:v>
                </c:pt>
                <c:pt idx="367">
                  <c:v>2.284878947473817E-2</c:v>
                </c:pt>
                <c:pt idx="368">
                  <c:v>2.2854855656176516E-2</c:v>
                </c:pt>
                <c:pt idx="369">
                  <c:v>2.2863730566495405E-2</c:v>
                </c:pt>
                <c:pt idx="370">
                  <c:v>2.2862012376377697E-2</c:v>
                </c:pt>
                <c:pt idx="371">
                  <c:v>2.2873317013463894E-2</c:v>
                </c:pt>
                <c:pt idx="372">
                  <c:v>2.2847654628476547E-2</c:v>
                </c:pt>
                <c:pt idx="373">
                  <c:v>2.2856062214672471E-2</c:v>
                </c:pt>
                <c:pt idx="374">
                  <c:v>2.2847065219553268E-2</c:v>
                </c:pt>
                <c:pt idx="375">
                  <c:v>2.2846145437561489E-2</c:v>
                </c:pt>
                <c:pt idx="376">
                  <c:v>2.286521799564472E-2</c:v>
                </c:pt>
                <c:pt idx="377">
                  <c:v>2.2862073753744223E-2</c:v>
                </c:pt>
                <c:pt idx="378">
                  <c:v>2.2861503091802758E-2</c:v>
                </c:pt>
                <c:pt idx="379">
                  <c:v>2.2887306507680272E-2</c:v>
                </c:pt>
                <c:pt idx="380">
                  <c:v>2.287382291340271E-2</c:v>
                </c:pt>
                <c:pt idx="381">
                  <c:v>2.2863150678610743E-2</c:v>
                </c:pt>
                <c:pt idx="382">
                  <c:v>2.2860040701541785E-2</c:v>
                </c:pt>
                <c:pt idx="383">
                  <c:v>2.2882956392422139E-2</c:v>
                </c:pt>
                <c:pt idx="384">
                  <c:v>2.2871714655642677E-2</c:v>
                </c:pt>
                <c:pt idx="385">
                  <c:v>2.2873220570468037E-2</c:v>
                </c:pt>
                <c:pt idx="386">
                  <c:v>2.2862894764452839E-2</c:v>
                </c:pt>
                <c:pt idx="387">
                  <c:v>2.286075543020738E-2</c:v>
                </c:pt>
                <c:pt idx="388">
                  <c:v>2.2855609864619934E-2</c:v>
                </c:pt>
                <c:pt idx="389">
                  <c:v>2.2822532432105743E-2</c:v>
                </c:pt>
                <c:pt idx="390">
                  <c:v>2.2812596832852226E-2</c:v>
                </c:pt>
                <c:pt idx="391">
                  <c:v>2.2811185301775689E-2</c:v>
                </c:pt>
                <c:pt idx="392">
                  <c:v>2.2817612110360545E-2</c:v>
                </c:pt>
                <c:pt idx="393">
                  <c:v>2.2792430260754244E-2</c:v>
                </c:pt>
                <c:pt idx="394">
                  <c:v>2.2781077579068037E-2</c:v>
                </c:pt>
                <c:pt idx="395">
                  <c:v>2.2765319629370086E-2</c:v>
                </c:pt>
                <c:pt idx="396">
                  <c:v>2.2750034842979706E-2</c:v>
                </c:pt>
                <c:pt idx="397">
                  <c:v>2.2731613517249418E-2</c:v>
                </c:pt>
                <c:pt idx="398">
                  <c:v>2.2724994907971693E-2</c:v>
                </c:pt>
                <c:pt idx="399">
                  <c:v>2.2710613247911546E-2</c:v>
                </c:pt>
                <c:pt idx="400">
                  <c:v>2.2705508713666188E-2</c:v>
                </c:pt>
                <c:pt idx="401">
                  <c:v>2.269637875830257E-2</c:v>
                </c:pt>
                <c:pt idx="402">
                  <c:v>2.2676597866829684E-2</c:v>
                </c:pt>
                <c:pt idx="403">
                  <c:v>2.2623766348391239E-2</c:v>
                </c:pt>
                <c:pt idx="404">
                  <c:v>2.2622477001015769E-2</c:v>
                </c:pt>
                <c:pt idx="405">
                  <c:v>2.2609874908444239E-2</c:v>
                </c:pt>
                <c:pt idx="406">
                  <c:v>2.2594144930682132E-2</c:v>
                </c:pt>
                <c:pt idx="407">
                  <c:v>2.2577139889042201E-2</c:v>
                </c:pt>
                <c:pt idx="408">
                  <c:v>2.2563188387343221E-2</c:v>
                </c:pt>
                <c:pt idx="409">
                  <c:v>2.2533617678560644E-2</c:v>
                </c:pt>
                <c:pt idx="410">
                  <c:v>2.2511528708308606E-2</c:v>
                </c:pt>
                <c:pt idx="411">
                  <c:v>2.2522850761164004E-2</c:v>
                </c:pt>
                <c:pt idx="412">
                  <c:v>2.2510011830725724E-2</c:v>
                </c:pt>
                <c:pt idx="413">
                  <c:v>2.2501823832036912E-2</c:v>
                </c:pt>
                <c:pt idx="414">
                  <c:v>2.247428268871968E-2</c:v>
                </c:pt>
                <c:pt idx="415">
                  <c:v>2.2447349218730341E-2</c:v>
                </c:pt>
                <c:pt idx="416">
                  <c:v>2.2435645864664015E-2</c:v>
                </c:pt>
                <c:pt idx="417">
                  <c:v>2.2399498471906591E-2</c:v>
                </c:pt>
                <c:pt idx="418" formatCode="0.00%">
                  <c:v>2.2414170813382154E-2</c:v>
                </c:pt>
                <c:pt idx="419" formatCode="0.00%">
                  <c:v>2.2383771765470035E-2</c:v>
                </c:pt>
                <c:pt idx="420" formatCode="0.00%">
                  <c:v>2.2353663439154594E-2</c:v>
                </c:pt>
                <c:pt idx="421" formatCode="0.00%">
                  <c:v>2.2316099671739781E-2</c:v>
                </c:pt>
                <c:pt idx="422" formatCode="0.00%">
                  <c:v>2.2296263894447183E-2</c:v>
                </c:pt>
                <c:pt idx="423" formatCode="0.00%">
                  <c:v>2.2255027575065457E-2</c:v>
                </c:pt>
                <c:pt idx="424" formatCode="0.00%">
                  <c:v>2.2235129465485653E-2</c:v>
                </c:pt>
                <c:pt idx="425" formatCode="0.00%">
                  <c:v>2.2222427842651021E-2</c:v>
                </c:pt>
                <c:pt idx="426" formatCode="0.00%">
                  <c:v>2.2200270194583184E-2</c:v>
                </c:pt>
                <c:pt idx="427" formatCode="0.00%">
                  <c:v>2.2166534613329403E-2</c:v>
                </c:pt>
                <c:pt idx="428" formatCode="0.00%">
                  <c:v>2.2125086533807917E-2</c:v>
                </c:pt>
                <c:pt idx="429" formatCode="0.00%">
                  <c:v>2.2103232001369984E-2</c:v>
                </c:pt>
                <c:pt idx="430" formatCode="0.00%">
                  <c:v>2.2062882570200774E-2</c:v>
                </c:pt>
                <c:pt idx="431" formatCode="0.00%">
                  <c:v>2.2047224912146071E-2</c:v>
                </c:pt>
                <c:pt idx="432" formatCode="0.00%">
                  <c:v>2.2012320827298922E-2</c:v>
                </c:pt>
                <c:pt idx="433" formatCode="0.00%">
                  <c:v>2.2001400089096578E-2</c:v>
                </c:pt>
                <c:pt idx="434" formatCode="0.00%">
                  <c:v>2.1954965413824797E-2</c:v>
                </c:pt>
                <c:pt idx="435" formatCode="0.00%">
                  <c:v>2.1897436360952184E-2</c:v>
                </c:pt>
                <c:pt idx="436" formatCode="0.00%">
                  <c:v>2.186311215812595E-2</c:v>
                </c:pt>
                <c:pt idx="437" formatCode="0.00%">
                  <c:v>2.1813759263808092E-2</c:v>
                </c:pt>
                <c:pt idx="438" formatCode="0.00%">
                  <c:v>2.177772199110601E-2</c:v>
                </c:pt>
                <c:pt idx="439" formatCode="0.00%">
                  <c:v>2.1734272818007119E-2</c:v>
                </c:pt>
                <c:pt idx="440" formatCode="0.00%">
                  <c:v>2.1679340392643204E-2</c:v>
                </c:pt>
                <c:pt idx="441" formatCode="0.00%">
                  <c:v>2.1625615035683152E-2</c:v>
                </c:pt>
                <c:pt idx="442" formatCode="0.00%">
                  <c:v>2.156114580912399E-2</c:v>
                </c:pt>
                <c:pt idx="443" formatCode="0.00%">
                  <c:v>2.1504021565553717E-2</c:v>
                </c:pt>
                <c:pt idx="444" formatCode="0.00%">
                  <c:v>2.1454052886327676E-2</c:v>
                </c:pt>
                <c:pt idx="445" formatCode="0.00%">
                  <c:v>2.1433525472528369E-2</c:v>
                </c:pt>
                <c:pt idx="446" formatCode="0.00%">
                  <c:v>2.1371130400462016E-2</c:v>
                </c:pt>
                <c:pt idx="447" formatCode="0.00%">
                  <c:v>2.1330705407381505E-2</c:v>
                </c:pt>
                <c:pt idx="448" formatCode="0.00%">
                  <c:v>2.1246462992487898E-2</c:v>
                </c:pt>
                <c:pt idx="449" formatCode="0.00%">
                  <c:v>2.1140031293185167E-2</c:v>
                </c:pt>
                <c:pt idx="450" formatCode="0.00%">
                  <c:v>2.1030276566425279E-2</c:v>
                </c:pt>
                <c:pt idx="451" formatCode="0.00%">
                  <c:v>2.0956014096707477E-2</c:v>
                </c:pt>
                <c:pt idx="452" formatCode="0.00%">
                  <c:v>2.0889434944571607E-2</c:v>
                </c:pt>
                <c:pt idx="453" formatCode="0.00%">
                  <c:v>2.0803473275538178E-2</c:v>
                </c:pt>
                <c:pt idx="454" formatCode="0.00%">
                  <c:v>2.0606317691519487E-2</c:v>
                </c:pt>
                <c:pt idx="455" formatCode="0.00%">
                  <c:v>2.0423561457269323E-2</c:v>
                </c:pt>
                <c:pt idx="456" formatCode="0.00%">
                  <c:v>2.0133976017434059E-2</c:v>
                </c:pt>
                <c:pt idx="457" formatCode="0.00%">
                  <c:v>1.9858973274695536E-2</c:v>
                </c:pt>
                <c:pt idx="458" formatCode="0.00%">
                  <c:v>1.9687078246131633E-2</c:v>
                </c:pt>
                <c:pt idx="459" formatCode="0.00%">
                  <c:v>1.950527001727366E-2</c:v>
                </c:pt>
                <c:pt idx="460" formatCode="0.00%">
                  <c:v>1.9288735815796772E-2</c:v>
                </c:pt>
                <c:pt idx="461" formatCode="0.00%">
                  <c:v>1.9015679507764841E-2</c:v>
                </c:pt>
                <c:pt idx="462" formatCode="0.00%">
                  <c:v>1.8407245230608979E-2</c:v>
                </c:pt>
                <c:pt idx="463" formatCode="0.00%">
                  <c:v>1.8026963790403229E-2</c:v>
                </c:pt>
                <c:pt idx="464" formatCode="0.00%">
                  <c:v>1.7568704013052217E-2</c:v>
                </c:pt>
                <c:pt idx="465" formatCode="0.00%">
                  <c:v>1.7095805051741405E-2</c:v>
                </c:pt>
                <c:pt idx="466" formatCode="0.00%">
                  <c:v>1.6854313544918221E-2</c:v>
                </c:pt>
                <c:pt idx="467" formatCode="0.00%">
                  <c:v>1.6454641314330418E-2</c:v>
                </c:pt>
                <c:pt idx="468" formatCode="0.00%">
                  <c:v>1.6062238329278989E-2</c:v>
                </c:pt>
                <c:pt idx="469" formatCode="0.00%">
                  <c:v>1.5746201388074844E-2</c:v>
                </c:pt>
                <c:pt idx="470" formatCode="0.00%">
                  <c:v>1.5475159911966704E-2</c:v>
                </c:pt>
                <c:pt idx="471" formatCode="0.00%">
                  <c:v>1.5323837144841189E-2</c:v>
                </c:pt>
                <c:pt idx="472" formatCode="0.00%">
                  <c:v>1.5144789159277642E-2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Tavola5!$A$3:$A$785</c:f>
              <c:strCache>
                <c:ptCount val="55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</c:strCache>
            </c:strRef>
          </c:cat>
          <c:val>
            <c:numRef>
              <c:f>Tavola5!$D$3:$D$785</c:f>
              <c:numCache>
                <c:formatCode>\+0;\-0;0</c:formatCode>
                <c:ptCount val="55"/>
                <c:pt idx="0">
                  <c:v>6931</c:v>
                </c:pt>
                <c:pt idx="1">
                  <c:v>11508</c:v>
                </c:pt>
                <c:pt idx="2">
                  <c:v>12674</c:v>
                </c:pt>
                <c:pt idx="3">
                  <c:v>9023</c:v>
                </c:pt>
                <c:pt idx="4">
                  <c:v>6351</c:v>
                </c:pt>
                <c:pt idx="5">
                  <c:v>5451</c:v>
                </c:pt>
                <c:pt idx="6">
                  <c:v>4190</c:v>
                </c:pt>
                <c:pt idx="7">
                  <c:v>3246</c:v>
                </c:pt>
                <c:pt idx="8">
                  <c:v>3568</c:v>
                </c:pt>
                <c:pt idx="9">
                  <c:v>3830</c:v>
                </c:pt>
                <c:pt idx="10">
                  <c:v>4419</c:v>
                </c:pt>
                <c:pt idx="11">
                  <c:v>5032</c:v>
                </c:pt>
                <c:pt idx="12">
                  <c:v>5812</c:v>
                </c:pt>
                <c:pt idx="13">
                  <c:v>7005</c:v>
                </c:pt>
                <c:pt idx="14">
                  <c:v>7831</c:v>
                </c:pt>
                <c:pt idx="15">
                  <c:v>9032</c:v>
                </c:pt>
                <c:pt idx="16">
                  <c:v>8057</c:v>
                </c:pt>
                <c:pt idx="17">
                  <c:v>6683</c:v>
                </c:pt>
                <c:pt idx="18">
                  <c:v>5568</c:v>
                </c:pt>
                <c:pt idx="19">
                  <c:v>4228</c:v>
                </c:pt>
                <c:pt idx="20">
                  <c:v>2837</c:v>
                </c:pt>
                <c:pt idx="21">
                  <c:v>2659</c:v>
                </c:pt>
                <c:pt idx="22">
                  <c:v>1973</c:v>
                </c:pt>
                <c:pt idx="23">
                  <c:v>1816</c:v>
                </c:pt>
                <c:pt idx="24">
                  <c:v>1247</c:v>
                </c:pt>
                <c:pt idx="25">
                  <c:v>784</c:v>
                </c:pt>
                <c:pt idx="26">
                  <c:v>813</c:v>
                </c:pt>
                <c:pt idx="27">
                  <c:v>1106</c:v>
                </c:pt>
                <c:pt idx="28">
                  <c:v>2206</c:v>
                </c:pt>
                <c:pt idx="29">
                  <c:v>3600</c:v>
                </c:pt>
                <c:pt idx="30">
                  <c:v>4445</c:v>
                </c:pt>
                <c:pt idx="31">
                  <c:v>5097</c:v>
                </c:pt>
                <c:pt idx="32">
                  <c:v>6833</c:v>
                </c:pt>
                <c:pt idx="33">
                  <c:v>9081</c:v>
                </c:pt>
                <c:pt idx="34">
                  <c:v>9307</c:v>
                </c:pt>
                <c:pt idx="35">
                  <c:v>8600</c:v>
                </c:pt>
                <c:pt idx="36">
                  <c:v>6252</c:v>
                </c:pt>
                <c:pt idx="37">
                  <c:v>4434</c:v>
                </c:pt>
                <c:pt idx="38">
                  <c:v>3377</c:v>
                </c:pt>
                <c:pt idx="39">
                  <c:v>3100</c:v>
                </c:pt>
                <c:pt idx="40">
                  <c:v>2036</c:v>
                </c:pt>
                <c:pt idx="41">
                  <c:v>1756</c:v>
                </c:pt>
                <c:pt idx="42">
                  <c:v>2244</c:v>
                </c:pt>
                <c:pt idx="43">
                  <c:v>2574</c:v>
                </c:pt>
                <c:pt idx="44">
                  <c:v>2573</c:v>
                </c:pt>
                <c:pt idx="45">
                  <c:v>3836</c:v>
                </c:pt>
                <c:pt idx="46">
                  <c:v>3761</c:v>
                </c:pt>
                <c:pt idx="47">
                  <c:v>4498</c:v>
                </c:pt>
                <c:pt idx="48">
                  <c:v>4654</c:v>
                </c:pt>
                <c:pt idx="49">
                  <c:v>5836</c:v>
                </c:pt>
                <c:pt idx="50">
                  <c:v>8611</c:v>
                </c:pt>
                <c:pt idx="51">
                  <c:v>11754</c:v>
                </c:pt>
                <c:pt idx="52">
                  <c:v>27814</c:v>
                </c:pt>
                <c:pt idx="53">
                  <c:v>66909</c:v>
                </c:pt>
                <c:pt idx="54">
                  <c:v>73163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16 GENNAIO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lavoro'!$I$688,'Sicilia foglio di lavoro'!$J$688,'Sicilia foglio di lavoro'!$M$688)</c:f>
              <c:numCache>
                <c:formatCode>General</c:formatCode>
                <c:ptCount val="3"/>
                <c:pt idx="0">
                  <c:v>1348</c:v>
                </c:pt>
                <c:pt idx="1">
                  <c:v>168</c:v>
                </c:pt>
                <c:pt idx="2">
                  <c:v>172173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Tavola5!$A$3:$A$785</c:f>
              <c:strCache>
                <c:ptCount val="55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</c:strCache>
            </c:strRef>
          </c:cat>
          <c:val>
            <c:numRef>
              <c:f>Tavola5!$M$3:$M$785</c:f>
              <c:numCache>
                <c:formatCode>0.0%</c:formatCode>
                <c:ptCount val="55"/>
                <c:pt idx="0">
                  <c:v>0.14083390905027024</c:v>
                </c:pt>
                <c:pt idx="1">
                  <c:v>0.17644082608895634</c:v>
                </c:pt>
                <c:pt idx="2">
                  <c:v>9.4336392529903459E-2</c:v>
                </c:pt>
                <c:pt idx="3">
                  <c:v>5.4073328299353976E-2</c:v>
                </c:pt>
                <c:pt idx="4">
                  <c:v>3.5287254139348814E-2</c:v>
                </c:pt>
                <c:pt idx="5">
                  <c:v>3.0786174178244662E-2</c:v>
                </c:pt>
                <c:pt idx="6">
                  <c:v>2.7179201100141409E-2</c:v>
                </c:pt>
                <c:pt idx="7">
                  <c:v>2.0741479124333856E-2</c:v>
                </c:pt>
                <c:pt idx="8">
                  <c:v>2.0907924267372972E-2</c:v>
                </c:pt>
                <c:pt idx="9">
                  <c:v>2.2642223312622299E-2</c:v>
                </c:pt>
                <c:pt idx="10">
                  <c:v>2.6999945010295293E-2</c:v>
                </c:pt>
                <c:pt idx="11">
                  <c:v>2.8883353040443583E-2</c:v>
                </c:pt>
                <c:pt idx="12">
                  <c:v>3.3349973891537987E-2</c:v>
                </c:pt>
                <c:pt idx="13">
                  <c:v>6.5233181852044991E-2</c:v>
                </c:pt>
                <c:pt idx="14">
                  <c:v>5.3486783689638683E-2</c:v>
                </c:pt>
                <c:pt idx="15">
                  <c:v>4.4189812662984183E-2</c:v>
                </c:pt>
                <c:pt idx="16">
                  <c:v>4.5402292373406664E-2</c:v>
                </c:pt>
                <c:pt idx="17">
                  <c:v>3.9212810026462631E-2</c:v>
                </c:pt>
                <c:pt idx="18">
                  <c:v>3.3566635921364371E-2</c:v>
                </c:pt>
                <c:pt idx="19">
                  <c:v>2.7303137148539915E-2</c:v>
                </c:pt>
                <c:pt idx="20">
                  <c:v>2.1361182432178057E-2</c:v>
                </c:pt>
                <c:pt idx="21">
                  <c:v>2.2235787994848724E-2</c:v>
                </c:pt>
                <c:pt idx="22">
                  <c:v>2.2107433386370258E-2</c:v>
                </c:pt>
                <c:pt idx="23">
                  <c:v>1.9203316167373398E-2</c:v>
                </c:pt>
                <c:pt idx="24">
                  <c:v>1.4438719388641231E-2</c:v>
                </c:pt>
                <c:pt idx="25">
                  <c:v>8.8792244269276076E-3</c:v>
                </c:pt>
                <c:pt idx="26">
                  <c:v>9.9306200224752034E-3</c:v>
                </c:pt>
                <c:pt idx="27">
                  <c:v>1.5320044879697478E-2</c:v>
                </c:pt>
                <c:pt idx="28">
                  <c:v>2.9491584337107794E-2</c:v>
                </c:pt>
                <c:pt idx="29">
                  <c:v>3.9079461571862789E-2</c:v>
                </c:pt>
                <c:pt idx="30">
                  <c:v>4.5493158115590487E-2</c:v>
                </c:pt>
                <c:pt idx="31">
                  <c:v>5.0557451198222504E-2</c:v>
                </c:pt>
                <c:pt idx="32">
                  <c:v>6.2944471056413279E-2</c:v>
                </c:pt>
                <c:pt idx="33">
                  <c:v>7.844272066064302E-2</c:v>
                </c:pt>
                <c:pt idx="34">
                  <c:v>7.310846477722617E-2</c:v>
                </c:pt>
                <c:pt idx="35">
                  <c:v>6.5904928309232058E-2</c:v>
                </c:pt>
                <c:pt idx="36">
                  <c:v>4.7702978002609475E-2</c:v>
                </c:pt>
                <c:pt idx="37">
                  <c:v>3.6125731232381171E-2</c:v>
                </c:pt>
                <c:pt idx="38">
                  <c:v>3.1389425936942293E-2</c:v>
                </c:pt>
                <c:pt idx="39">
                  <c:v>2.8184892897406989E-2</c:v>
                </c:pt>
                <c:pt idx="40">
                  <c:v>2.016340678385739E-2</c:v>
                </c:pt>
                <c:pt idx="41">
                  <c:v>1.8879284393411602E-2</c:v>
                </c:pt>
                <c:pt idx="42">
                  <c:v>2.3388155837658683E-2</c:v>
                </c:pt>
                <c:pt idx="43">
                  <c:v>2.8868153066259925E-2</c:v>
                </c:pt>
                <c:pt idx="44">
                  <c:v>1.7659574468085106E-2</c:v>
                </c:pt>
                <c:pt idx="45">
                  <c:v>2.3320850153202666E-2</c:v>
                </c:pt>
                <c:pt idx="46">
                  <c:v>2.1325818359142431E-2</c:v>
                </c:pt>
                <c:pt idx="47">
                  <c:v>2.4666849465313955E-2</c:v>
                </c:pt>
                <c:pt idx="48">
                  <c:v>2.5105053915989235E-2</c:v>
                </c:pt>
                <c:pt idx="49">
                  <c:v>3.5438210843995357E-2</c:v>
                </c:pt>
                <c:pt idx="50">
                  <c:v>4.2620906071660143E-2</c:v>
                </c:pt>
                <c:pt idx="51">
                  <c:v>5.1230195916054655E-2</c:v>
                </c:pt>
                <c:pt idx="52">
                  <c:v>8.650111181949649E-2</c:v>
                </c:pt>
                <c:pt idx="53">
                  <c:v>0.20180970908926391</c:v>
                </c:pt>
                <c:pt idx="54">
                  <c:v>0.20446872729305238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Tavola5!$A$3:$A$785</c:f>
              <c:strCache>
                <c:ptCount val="55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</c:strCache>
            </c:strRef>
          </c:cat>
          <c:val>
            <c:numRef>
              <c:f>Tavola5!$F$3:$F$785</c:f>
              <c:numCache>
                <c:formatCode>\+0;\-0;0</c:formatCode>
                <c:ptCount val="55"/>
                <c:pt idx="0">
                  <c:v>120</c:v>
                </c:pt>
                <c:pt idx="1">
                  <c:v>152</c:v>
                </c:pt>
                <c:pt idx="2">
                  <c:v>157</c:v>
                </c:pt>
                <c:pt idx="3">
                  <c:v>28</c:v>
                </c:pt>
                <c:pt idx="4">
                  <c:v>-129</c:v>
                </c:pt>
                <c:pt idx="5">
                  <c:v>-153</c:v>
                </c:pt>
                <c:pt idx="6">
                  <c:v>-181</c:v>
                </c:pt>
                <c:pt idx="7">
                  <c:v>-206</c:v>
                </c:pt>
                <c:pt idx="8">
                  <c:v>-131</c:v>
                </c:pt>
                <c:pt idx="9">
                  <c:v>-78</c:v>
                </c:pt>
                <c:pt idx="10">
                  <c:v>11</c:v>
                </c:pt>
                <c:pt idx="11">
                  <c:v>85</c:v>
                </c:pt>
                <c:pt idx="12">
                  <c:v>97</c:v>
                </c:pt>
                <c:pt idx="13">
                  <c:v>154</c:v>
                </c:pt>
                <c:pt idx="14">
                  <c:v>192</c:v>
                </c:pt>
                <c:pt idx="15">
                  <c:v>80</c:v>
                </c:pt>
                <c:pt idx="16">
                  <c:v>16</c:v>
                </c:pt>
                <c:pt idx="17">
                  <c:v>-104</c:v>
                </c:pt>
                <c:pt idx="18">
                  <c:v>-201</c:v>
                </c:pt>
                <c:pt idx="19">
                  <c:v>-180</c:v>
                </c:pt>
                <c:pt idx="20">
                  <c:v>-210</c:v>
                </c:pt>
                <c:pt idx="21">
                  <c:v>-171</c:v>
                </c:pt>
                <c:pt idx="22">
                  <c:v>-123</c:v>
                </c:pt>
                <c:pt idx="23">
                  <c:v>-69</c:v>
                </c:pt>
                <c:pt idx="24">
                  <c:v>-92</c:v>
                </c:pt>
                <c:pt idx="25">
                  <c:v>-80</c:v>
                </c:pt>
                <c:pt idx="26">
                  <c:v>-27</c:v>
                </c:pt>
                <c:pt idx="27">
                  <c:v>-12</c:v>
                </c:pt>
                <c:pt idx="28">
                  <c:v>24</c:v>
                </c:pt>
                <c:pt idx="29">
                  <c:v>51</c:v>
                </c:pt>
                <c:pt idx="30">
                  <c:v>107</c:v>
                </c:pt>
                <c:pt idx="31">
                  <c:v>144</c:v>
                </c:pt>
                <c:pt idx="32">
                  <c:v>134</c:v>
                </c:pt>
                <c:pt idx="33">
                  <c:v>182</c:v>
                </c:pt>
                <c:pt idx="34">
                  <c:v>126</c:v>
                </c:pt>
                <c:pt idx="35">
                  <c:v>51</c:v>
                </c:pt>
                <c:pt idx="36">
                  <c:v>-73</c:v>
                </c:pt>
                <c:pt idx="37">
                  <c:v>-134</c:v>
                </c:pt>
                <c:pt idx="38">
                  <c:v>-151</c:v>
                </c:pt>
                <c:pt idx="39">
                  <c:v>-133</c:v>
                </c:pt>
                <c:pt idx="40">
                  <c:v>-96</c:v>
                </c:pt>
                <c:pt idx="41">
                  <c:v>-90</c:v>
                </c:pt>
                <c:pt idx="42">
                  <c:v>21</c:v>
                </c:pt>
                <c:pt idx="43">
                  <c:v>12</c:v>
                </c:pt>
                <c:pt idx="44">
                  <c:v>41</c:v>
                </c:pt>
                <c:pt idx="45">
                  <c:v>14</c:v>
                </c:pt>
                <c:pt idx="46">
                  <c:v>3</c:v>
                </c:pt>
                <c:pt idx="47">
                  <c:v>-20</c:v>
                </c:pt>
                <c:pt idx="48">
                  <c:v>-12</c:v>
                </c:pt>
                <c:pt idx="49">
                  <c:v>88</c:v>
                </c:pt>
                <c:pt idx="50">
                  <c:v>140</c:v>
                </c:pt>
                <c:pt idx="51">
                  <c:v>135</c:v>
                </c:pt>
                <c:pt idx="52">
                  <c:v>208</c:v>
                </c:pt>
                <c:pt idx="53">
                  <c:v>343</c:v>
                </c:pt>
                <c:pt idx="54">
                  <c:v>255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Tavola5!$A$3:$A$785</c:f>
              <c:strCache>
                <c:ptCount val="55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</c:strCache>
            </c:strRef>
          </c:cat>
          <c:val>
            <c:numRef>
              <c:f>Tavola5!$H$3:$H$785</c:f>
              <c:numCache>
                <c:formatCode>\+0;\-0;0</c:formatCode>
                <c:ptCount val="55"/>
                <c:pt idx="0">
                  <c:v>10</c:v>
                </c:pt>
                <c:pt idx="1">
                  <c:v>24</c:v>
                </c:pt>
                <c:pt idx="2">
                  <c:v>0</c:v>
                </c:pt>
                <c:pt idx="3">
                  <c:v>19</c:v>
                </c:pt>
                <c:pt idx="4">
                  <c:v>-23</c:v>
                </c:pt>
                <c:pt idx="5">
                  <c:v>-26</c:v>
                </c:pt>
                <c:pt idx="6">
                  <c:v>-13</c:v>
                </c:pt>
                <c:pt idx="7">
                  <c:v>-22</c:v>
                </c:pt>
                <c:pt idx="8">
                  <c:v>-10</c:v>
                </c:pt>
                <c:pt idx="9">
                  <c:v>-10</c:v>
                </c:pt>
                <c:pt idx="10">
                  <c:v>-23</c:v>
                </c:pt>
                <c:pt idx="11">
                  <c:v>25</c:v>
                </c:pt>
                <c:pt idx="12">
                  <c:v>4</c:v>
                </c:pt>
                <c:pt idx="13">
                  <c:v>24</c:v>
                </c:pt>
                <c:pt idx="14">
                  <c:v>18</c:v>
                </c:pt>
                <c:pt idx="15">
                  <c:v>16</c:v>
                </c:pt>
                <c:pt idx="16">
                  <c:v>-16</c:v>
                </c:pt>
                <c:pt idx="17">
                  <c:v>-8</c:v>
                </c:pt>
                <c:pt idx="18">
                  <c:v>-27</c:v>
                </c:pt>
                <c:pt idx="19">
                  <c:v>-18</c:v>
                </c:pt>
                <c:pt idx="20">
                  <c:v>-16</c:v>
                </c:pt>
                <c:pt idx="21">
                  <c:v>-37</c:v>
                </c:pt>
                <c:pt idx="22">
                  <c:v>-21</c:v>
                </c:pt>
                <c:pt idx="23">
                  <c:v>3</c:v>
                </c:pt>
                <c:pt idx="24">
                  <c:v>-21</c:v>
                </c:pt>
                <c:pt idx="25">
                  <c:v>-3</c:v>
                </c:pt>
                <c:pt idx="26">
                  <c:v>-8</c:v>
                </c:pt>
                <c:pt idx="27">
                  <c:v>2</c:v>
                </c:pt>
                <c:pt idx="28">
                  <c:v>4</c:v>
                </c:pt>
                <c:pt idx="29">
                  <c:v>8</c:v>
                </c:pt>
                <c:pt idx="30">
                  <c:v>4</c:v>
                </c:pt>
                <c:pt idx="31">
                  <c:v>21</c:v>
                </c:pt>
                <c:pt idx="32">
                  <c:v>14</c:v>
                </c:pt>
                <c:pt idx="33">
                  <c:v>16</c:v>
                </c:pt>
                <c:pt idx="34">
                  <c:v>24</c:v>
                </c:pt>
                <c:pt idx="35">
                  <c:v>12</c:v>
                </c:pt>
                <c:pt idx="36">
                  <c:v>-14</c:v>
                </c:pt>
                <c:pt idx="37">
                  <c:v>-5</c:v>
                </c:pt>
                <c:pt idx="38">
                  <c:v>-28</c:v>
                </c:pt>
                <c:pt idx="39">
                  <c:v>-23</c:v>
                </c:pt>
                <c:pt idx="40">
                  <c:v>-7</c:v>
                </c:pt>
                <c:pt idx="41">
                  <c:v>-1</c:v>
                </c:pt>
                <c:pt idx="42">
                  <c:v>0</c:v>
                </c:pt>
                <c:pt idx="43">
                  <c:v>-9</c:v>
                </c:pt>
                <c:pt idx="44">
                  <c:v>9</c:v>
                </c:pt>
                <c:pt idx="45">
                  <c:v>8</c:v>
                </c:pt>
                <c:pt idx="46">
                  <c:v>-10</c:v>
                </c:pt>
                <c:pt idx="47">
                  <c:v>5</c:v>
                </c:pt>
                <c:pt idx="48">
                  <c:v>-2</c:v>
                </c:pt>
                <c:pt idx="49">
                  <c:v>5</c:v>
                </c:pt>
                <c:pt idx="50">
                  <c:v>13</c:v>
                </c:pt>
                <c:pt idx="51">
                  <c:v>16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Tavola5!$A$3:$A$785</c:f>
              <c:strCache>
                <c:ptCount val="55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</c:strCache>
            </c:strRef>
          </c:cat>
          <c:val>
            <c:numRef>
              <c:f>Tavola5!$K$3:$K$785</c:f>
              <c:numCache>
                <c:formatCode>\+0;\-0;0</c:formatCode>
                <c:ptCount val="55"/>
                <c:pt idx="0">
                  <c:v>4311</c:v>
                </c:pt>
                <c:pt idx="1">
                  <c:v>5359</c:v>
                </c:pt>
                <c:pt idx="2">
                  <c:v>7494</c:v>
                </c:pt>
                <c:pt idx="3">
                  <c:v>7557</c:v>
                </c:pt>
                <c:pt idx="4">
                  <c:v>11464</c:v>
                </c:pt>
                <c:pt idx="5">
                  <c:v>8527</c:v>
                </c:pt>
                <c:pt idx="6">
                  <c:v>8167</c:v>
                </c:pt>
                <c:pt idx="7">
                  <c:v>8781</c:v>
                </c:pt>
                <c:pt idx="8">
                  <c:v>6627</c:v>
                </c:pt>
                <c:pt idx="9">
                  <c:v>12995</c:v>
                </c:pt>
                <c:pt idx="10">
                  <c:v>6707</c:v>
                </c:pt>
                <c:pt idx="11">
                  <c:v>3077</c:v>
                </c:pt>
                <c:pt idx="12">
                  <c:v>4851</c:v>
                </c:pt>
                <c:pt idx="13">
                  <c:v>1039</c:v>
                </c:pt>
                <c:pt idx="14">
                  <c:v>7371</c:v>
                </c:pt>
                <c:pt idx="15">
                  <c:v>6121</c:v>
                </c:pt>
                <c:pt idx="16">
                  <c:v>8175</c:v>
                </c:pt>
                <c:pt idx="17">
                  <c:v>7281</c:v>
                </c:pt>
                <c:pt idx="18">
                  <c:v>8067</c:v>
                </c:pt>
                <c:pt idx="19">
                  <c:v>9111</c:v>
                </c:pt>
                <c:pt idx="20">
                  <c:v>6992</c:v>
                </c:pt>
                <c:pt idx="21">
                  <c:v>5624</c:v>
                </c:pt>
                <c:pt idx="22">
                  <c:v>3831</c:v>
                </c:pt>
                <c:pt idx="23">
                  <c:v>3033</c:v>
                </c:pt>
                <c:pt idx="24">
                  <c:v>2378</c:v>
                </c:pt>
                <c:pt idx="25">
                  <c:v>1947</c:v>
                </c:pt>
                <c:pt idx="26">
                  <c:v>1602</c:v>
                </c:pt>
                <c:pt idx="27">
                  <c:v>1008</c:v>
                </c:pt>
                <c:pt idx="28">
                  <c:v>719</c:v>
                </c:pt>
                <c:pt idx="29">
                  <c:v>784</c:v>
                </c:pt>
                <c:pt idx="30">
                  <c:v>1124</c:v>
                </c:pt>
                <c:pt idx="31">
                  <c:v>2200</c:v>
                </c:pt>
                <c:pt idx="32">
                  <c:v>2819</c:v>
                </c:pt>
                <c:pt idx="33">
                  <c:v>3579</c:v>
                </c:pt>
                <c:pt idx="34">
                  <c:v>5248</c:v>
                </c:pt>
                <c:pt idx="35">
                  <c:v>7431</c:v>
                </c:pt>
                <c:pt idx="36">
                  <c:v>8392</c:v>
                </c:pt>
                <c:pt idx="37">
                  <c:v>9472</c:v>
                </c:pt>
                <c:pt idx="38">
                  <c:v>7318</c:v>
                </c:pt>
                <c:pt idx="39">
                  <c:v>6203</c:v>
                </c:pt>
                <c:pt idx="40">
                  <c:v>5081</c:v>
                </c:pt>
                <c:pt idx="41">
                  <c:v>4763</c:v>
                </c:pt>
                <c:pt idx="42">
                  <c:v>3223</c:v>
                </c:pt>
                <c:pt idx="43">
                  <c:v>2014</c:v>
                </c:pt>
                <c:pt idx="44">
                  <c:v>1962</c:v>
                </c:pt>
                <c:pt idx="45">
                  <c:v>2494</c:v>
                </c:pt>
                <c:pt idx="46">
                  <c:v>2509</c:v>
                </c:pt>
                <c:pt idx="47">
                  <c:v>3097</c:v>
                </c:pt>
                <c:pt idx="48">
                  <c:v>3250</c:v>
                </c:pt>
                <c:pt idx="49">
                  <c:v>3196</c:v>
                </c:pt>
                <c:pt idx="50">
                  <c:v>3884</c:v>
                </c:pt>
                <c:pt idx="51">
                  <c:v>4043</c:v>
                </c:pt>
                <c:pt idx="52">
                  <c:v>5056</c:v>
                </c:pt>
                <c:pt idx="53">
                  <c:v>6382</c:v>
                </c:pt>
                <c:pt idx="54">
                  <c:v>11127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Tavola5!$A$3:$A$785</c:f>
              <c:strCache>
                <c:ptCount val="55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</c:strCache>
            </c:strRef>
          </c:cat>
          <c:val>
            <c:numRef>
              <c:f>Tavola5!$L$3:$L$785</c:f>
              <c:numCache>
                <c:formatCode>\+0;\-0;0</c:formatCode>
                <c:ptCount val="55"/>
                <c:pt idx="0">
                  <c:v>196</c:v>
                </c:pt>
                <c:pt idx="1">
                  <c:v>234</c:v>
                </c:pt>
                <c:pt idx="2">
                  <c:v>261</c:v>
                </c:pt>
                <c:pt idx="3">
                  <c:v>237</c:v>
                </c:pt>
                <c:pt idx="4">
                  <c:v>252</c:v>
                </c:pt>
                <c:pt idx="5">
                  <c:v>204</c:v>
                </c:pt>
                <c:pt idx="6">
                  <c:v>166</c:v>
                </c:pt>
                <c:pt idx="7">
                  <c:v>151</c:v>
                </c:pt>
                <c:pt idx="8">
                  <c:v>139</c:v>
                </c:pt>
                <c:pt idx="9">
                  <c:v>97</c:v>
                </c:pt>
                <c:pt idx="10">
                  <c:v>109</c:v>
                </c:pt>
                <c:pt idx="11">
                  <c:v>86</c:v>
                </c:pt>
                <c:pt idx="12">
                  <c:v>153</c:v>
                </c:pt>
                <c:pt idx="13">
                  <c:v>114</c:v>
                </c:pt>
                <c:pt idx="14">
                  <c:v>341</c:v>
                </c:pt>
                <c:pt idx="15">
                  <c:v>124</c:v>
                </c:pt>
                <c:pt idx="16">
                  <c:v>130</c:v>
                </c:pt>
                <c:pt idx="17">
                  <c:v>131</c:v>
                </c:pt>
                <c:pt idx="18">
                  <c:v>137</c:v>
                </c:pt>
                <c:pt idx="19">
                  <c:v>103</c:v>
                </c:pt>
                <c:pt idx="20">
                  <c:v>76</c:v>
                </c:pt>
                <c:pt idx="21">
                  <c:v>80</c:v>
                </c:pt>
                <c:pt idx="22">
                  <c:v>54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16</c:v>
                </c:pt>
                <c:pt idx="27">
                  <c:v>11</c:v>
                </c:pt>
                <c:pt idx="28">
                  <c:v>14</c:v>
                </c:pt>
                <c:pt idx="29">
                  <c:v>18</c:v>
                </c:pt>
                <c:pt idx="30">
                  <c:v>23</c:v>
                </c:pt>
                <c:pt idx="31">
                  <c:v>39</c:v>
                </c:pt>
                <c:pt idx="32">
                  <c:v>55</c:v>
                </c:pt>
                <c:pt idx="33">
                  <c:v>78</c:v>
                </c:pt>
                <c:pt idx="34">
                  <c:v>95</c:v>
                </c:pt>
                <c:pt idx="35">
                  <c:v>131</c:v>
                </c:pt>
                <c:pt idx="36">
                  <c:v>132</c:v>
                </c:pt>
                <c:pt idx="37">
                  <c:v>116</c:v>
                </c:pt>
                <c:pt idx="38">
                  <c:v>92</c:v>
                </c:pt>
                <c:pt idx="39">
                  <c:v>61</c:v>
                </c:pt>
                <c:pt idx="40">
                  <c:v>46</c:v>
                </c:pt>
                <c:pt idx="41">
                  <c:v>45</c:v>
                </c:pt>
                <c:pt idx="42">
                  <c:v>49</c:v>
                </c:pt>
                <c:pt idx="43">
                  <c:v>31</c:v>
                </c:pt>
                <c:pt idx="44">
                  <c:v>31</c:v>
                </c:pt>
                <c:pt idx="45">
                  <c:v>42</c:v>
                </c:pt>
                <c:pt idx="46">
                  <c:v>56</c:v>
                </c:pt>
                <c:pt idx="47">
                  <c:v>45</c:v>
                </c:pt>
                <c:pt idx="48">
                  <c:v>43</c:v>
                </c:pt>
                <c:pt idx="49">
                  <c:v>48</c:v>
                </c:pt>
                <c:pt idx="50">
                  <c:v>67</c:v>
                </c:pt>
                <c:pt idx="51">
                  <c:v>78</c:v>
                </c:pt>
                <c:pt idx="52">
                  <c:v>100</c:v>
                </c:pt>
                <c:pt idx="53">
                  <c:v>155</c:v>
                </c:pt>
                <c:pt idx="54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Tavola1!$A$6:$A$692</c:f>
              <c:numCache>
                <c:formatCode>d/m;@</c:formatCode>
                <c:ptCount val="47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Tavola1!$D$6:$D$692</c:f>
              <c:numCache>
                <c:formatCode>General</c:formatCode>
                <c:ptCount val="476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Tavola1!$A$6:$A$692</c:f>
              <c:numCache>
                <c:formatCode>d/m;@</c:formatCode>
                <c:ptCount val="47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Tavola1!$E$6:$E$692</c:f>
              <c:numCache>
                <c:formatCode>General</c:formatCode>
                <c:ptCount val="476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4" formatCode="0.0%">
                  <c:v>0.55388854594415671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Tavola1!$A$6:$A$693</c:f>
              <c:numCache>
                <c:formatCode>d/m;@</c:formatCode>
                <c:ptCount val="47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Tavola1!$E$6:$E$693</c:f>
              <c:numCache>
                <c:formatCode>General</c:formatCode>
                <c:ptCount val="477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4" formatCode="0.0%">
                  <c:v>0.55388854594415671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lavoro'!$AF$2:$AF$690</c:f>
              <c:numCache>
                <c:formatCode>\+0;\-0;0</c:formatCode>
                <c:ptCount val="475"/>
                <c:pt idx="0">
                  <c:v>156</c:v>
                </c:pt>
                <c:pt idx="1">
                  <c:v>140</c:v>
                </c:pt>
                <c:pt idx="2">
                  <c:v>182</c:v>
                </c:pt>
                <c:pt idx="3">
                  <c:v>85</c:v>
                </c:pt>
                <c:pt idx="4">
                  <c:v>128</c:v>
                </c:pt>
                <c:pt idx="5">
                  <c:v>198</c:v>
                </c:pt>
                <c:pt idx="6">
                  <c:v>213</c:v>
                </c:pt>
                <c:pt idx="7">
                  <c:v>259</c:v>
                </c:pt>
                <c:pt idx="8">
                  <c:v>233</c:v>
                </c:pt>
                <c:pt idx="9">
                  <c:v>285</c:v>
                </c:pt>
                <c:pt idx="10">
                  <c:v>297</c:v>
                </c:pt>
                <c:pt idx="11">
                  <c:v>298</c:v>
                </c:pt>
                <c:pt idx="12">
                  <c:v>334</c:v>
                </c:pt>
                <c:pt idx="13">
                  <c:v>366</c:v>
                </c:pt>
                <c:pt idx="14">
                  <c:v>399</c:v>
                </c:pt>
                <c:pt idx="15">
                  <c:v>578</c:v>
                </c:pt>
                <c:pt idx="16">
                  <c:v>475</c:v>
                </c:pt>
                <c:pt idx="17">
                  <c:v>548</c:v>
                </c:pt>
                <c:pt idx="18">
                  <c:v>362</c:v>
                </c:pt>
                <c:pt idx="19">
                  <c:v>574</c:v>
                </c:pt>
                <c:pt idx="20">
                  <c:v>562</c:v>
                </c:pt>
                <c:pt idx="21">
                  <c:v>796</c:v>
                </c:pt>
                <c:pt idx="22">
                  <c:v>730</c:v>
                </c:pt>
                <c:pt idx="23">
                  <c:v>886</c:v>
                </c:pt>
                <c:pt idx="24">
                  <c:v>695</c:v>
                </c:pt>
                <c:pt idx="25">
                  <c:v>568</c:v>
                </c:pt>
                <c:pt idx="26">
                  <c:v>860</c:v>
                </c:pt>
                <c:pt idx="27">
                  <c:v>708</c:v>
                </c:pt>
                <c:pt idx="28">
                  <c:v>789</c:v>
                </c:pt>
                <c:pt idx="29">
                  <c:v>984</c:v>
                </c:pt>
                <c:pt idx="30">
                  <c:v>952</c:v>
                </c:pt>
                <c:pt idx="31">
                  <c:v>1095</c:v>
                </c:pt>
                <c:pt idx="32">
                  <c:v>1024</c:v>
                </c:pt>
                <c:pt idx="33">
                  <c:v>1048</c:v>
                </c:pt>
                <c:pt idx="34">
                  <c:v>1155</c:v>
                </c:pt>
                <c:pt idx="35">
                  <c:v>1322</c:v>
                </c:pt>
                <c:pt idx="36">
                  <c:v>1423</c:v>
                </c:pt>
                <c:pt idx="37">
                  <c:v>1363</c:v>
                </c:pt>
                <c:pt idx="38">
                  <c:v>1083</c:v>
                </c:pt>
                <c:pt idx="39">
                  <c:v>1023</c:v>
                </c:pt>
                <c:pt idx="40">
                  <c:v>1201</c:v>
                </c:pt>
                <c:pt idx="41">
                  <c:v>1487</c:v>
                </c:pt>
                <c:pt idx="42">
                  <c:v>1692</c:v>
                </c:pt>
                <c:pt idx="43">
                  <c:v>1707</c:v>
                </c:pt>
                <c:pt idx="44">
                  <c:v>1729</c:v>
                </c:pt>
                <c:pt idx="45">
                  <c:v>1422</c:v>
                </c:pt>
                <c:pt idx="46">
                  <c:v>1461</c:v>
                </c:pt>
                <c:pt idx="47">
                  <c:v>1698</c:v>
                </c:pt>
                <c:pt idx="48">
                  <c:v>1837</c:v>
                </c:pt>
                <c:pt idx="49">
                  <c:v>1871</c:v>
                </c:pt>
                <c:pt idx="50">
                  <c:v>1634</c:v>
                </c:pt>
                <c:pt idx="51">
                  <c:v>1838</c:v>
                </c:pt>
                <c:pt idx="52">
                  <c:v>1258</c:v>
                </c:pt>
                <c:pt idx="53">
                  <c:v>1249</c:v>
                </c:pt>
                <c:pt idx="54">
                  <c:v>1306</c:v>
                </c:pt>
                <c:pt idx="55">
                  <c:v>1317</c:v>
                </c:pt>
                <c:pt idx="56">
                  <c:v>1768</c:v>
                </c:pt>
                <c:pt idx="57">
                  <c:v>1566</c:v>
                </c:pt>
                <c:pt idx="58">
                  <c:v>1189</c:v>
                </c:pt>
                <c:pt idx="59">
                  <c:v>1024</c:v>
                </c:pt>
                <c:pt idx="60">
                  <c:v>1138</c:v>
                </c:pt>
                <c:pt idx="61">
                  <c:v>1399</c:v>
                </c:pt>
                <c:pt idx="62">
                  <c:v>1483</c:v>
                </c:pt>
                <c:pt idx="63">
                  <c:v>1294</c:v>
                </c:pt>
                <c:pt idx="64">
                  <c:v>1365</c:v>
                </c:pt>
                <c:pt idx="65">
                  <c:v>1240</c:v>
                </c:pt>
                <c:pt idx="66">
                  <c:v>1022</c:v>
                </c:pt>
                <c:pt idx="67">
                  <c:v>918</c:v>
                </c:pt>
                <c:pt idx="68">
                  <c:v>1148</c:v>
                </c:pt>
                <c:pt idx="69">
                  <c:v>753</c:v>
                </c:pt>
                <c:pt idx="70">
                  <c:v>1059</c:v>
                </c:pt>
                <c:pt idx="71">
                  <c:v>999</c:v>
                </c:pt>
                <c:pt idx="72">
                  <c:v>1016</c:v>
                </c:pt>
                <c:pt idx="73">
                  <c:v>808</c:v>
                </c:pt>
                <c:pt idx="74">
                  <c:v>914</c:v>
                </c:pt>
                <c:pt idx="75">
                  <c:v>1087</c:v>
                </c:pt>
                <c:pt idx="76">
                  <c:v>1065</c:v>
                </c:pt>
                <c:pt idx="77">
                  <c:v>872</c:v>
                </c:pt>
                <c:pt idx="78">
                  <c:v>731</c:v>
                </c:pt>
                <c:pt idx="79">
                  <c:v>878</c:v>
                </c:pt>
                <c:pt idx="80">
                  <c:v>792</c:v>
                </c:pt>
                <c:pt idx="81">
                  <c:v>669</c:v>
                </c:pt>
                <c:pt idx="82">
                  <c:v>894</c:v>
                </c:pt>
                <c:pt idx="83">
                  <c:v>932</c:v>
                </c:pt>
                <c:pt idx="84">
                  <c:v>853</c:v>
                </c:pt>
                <c:pt idx="85">
                  <c:v>720</c:v>
                </c:pt>
                <c:pt idx="86">
                  <c:v>337</c:v>
                </c:pt>
                <c:pt idx="87">
                  <c:v>682</c:v>
                </c:pt>
                <c:pt idx="88">
                  <c:v>650</c:v>
                </c:pt>
                <c:pt idx="89">
                  <c:v>995</c:v>
                </c:pt>
                <c:pt idx="90">
                  <c:v>1084</c:v>
                </c:pt>
                <c:pt idx="91">
                  <c:v>1299</c:v>
                </c:pt>
                <c:pt idx="92">
                  <c:v>1122</c:v>
                </c:pt>
                <c:pt idx="93">
                  <c:v>734</c:v>
                </c:pt>
                <c:pt idx="94">
                  <c:v>1047</c:v>
                </c:pt>
                <c:pt idx="95">
                  <c:v>1391</c:v>
                </c:pt>
                <c:pt idx="96">
                  <c:v>1576</c:v>
                </c:pt>
                <c:pt idx="97">
                  <c:v>1692</c:v>
                </c:pt>
                <c:pt idx="98">
                  <c:v>1435</c:v>
                </c:pt>
                <c:pt idx="99">
                  <c:v>1842</c:v>
                </c:pt>
                <c:pt idx="100">
                  <c:v>1839</c:v>
                </c:pt>
                <c:pt idx="101">
                  <c:v>1733</c:v>
                </c:pt>
                <c:pt idx="102">
                  <c:v>1587</c:v>
                </c:pt>
                <c:pt idx="103">
                  <c:v>1913</c:v>
                </c:pt>
                <c:pt idx="104">
                  <c:v>1969</c:v>
                </c:pt>
                <c:pt idx="105">
                  <c:v>1867</c:v>
                </c:pt>
                <c:pt idx="106">
                  <c:v>1945</c:v>
                </c:pt>
                <c:pt idx="107">
                  <c:v>1954</c:v>
                </c:pt>
                <c:pt idx="108">
                  <c:v>1439</c:v>
                </c:pt>
                <c:pt idx="109">
                  <c:v>1278</c:v>
                </c:pt>
                <c:pt idx="110">
                  <c:v>1641</c:v>
                </c:pt>
                <c:pt idx="111">
                  <c:v>1486</c:v>
                </c:pt>
                <c:pt idx="112">
                  <c:v>1230</c:v>
                </c:pt>
                <c:pt idx="113">
                  <c:v>1355</c:v>
                </c:pt>
                <c:pt idx="114">
                  <c:v>1158</c:v>
                </c:pt>
                <c:pt idx="115">
                  <c:v>875</c:v>
                </c:pt>
                <c:pt idx="116">
                  <c:v>885</c:v>
                </c:pt>
                <c:pt idx="117">
                  <c:v>970</c:v>
                </c:pt>
                <c:pt idx="118">
                  <c:v>996</c:v>
                </c:pt>
                <c:pt idx="119">
                  <c:v>994</c:v>
                </c:pt>
                <c:pt idx="120">
                  <c:v>944</c:v>
                </c:pt>
                <c:pt idx="121">
                  <c:v>846</c:v>
                </c:pt>
                <c:pt idx="122">
                  <c:v>716</c:v>
                </c:pt>
                <c:pt idx="123">
                  <c:v>766</c:v>
                </c:pt>
                <c:pt idx="124">
                  <c:v>984</c:v>
                </c:pt>
                <c:pt idx="125">
                  <c:v>886</c:v>
                </c:pt>
                <c:pt idx="126">
                  <c:v>789</c:v>
                </c:pt>
                <c:pt idx="127">
                  <c:v>616</c:v>
                </c:pt>
                <c:pt idx="128">
                  <c:v>836</c:v>
                </c:pt>
                <c:pt idx="129">
                  <c:v>574</c:v>
                </c:pt>
                <c:pt idx="130">
                  <c:v>478</c:v>
                </c:pt>
                <c:pt idx="131">
                  <c:v>744</c:v>
                </c:pt>
                <c:pt idx="132">
                  <c:v>695</c:v>
                </c:pt>
                <c:pt idx="133">
                  <c:v>760</c:v>
                </c:pt>
                <c:pt idx="134">
                  <c:v>491</c:v>
                </c:pt>
                <c:pt idx="135">
                  <c:v>543</c:v>
                </c:pt>
                <c:pt idx="136">
                  <c:v>479</c:v>
                </c:pt>
                <c:pt idx="137">
                  <c:v>332</c:v>
                </c:pt>
                <c:pt idx="138">
                  <c:v>625</c:v>
                </c:pt>
                <c:pt idx="139">
                  <c:v>484</c:v>
                </c:pt>
                <c:pt idx="140">
                  <c:v>480</c:v>
                </c:pt>
                <c:pt idx="141">
                  <c:v>440</c:v>
                </c:pt>
                <c:pt idx="142">
                  <c:v>474</c:v>
                </c:pt>
                <c:pt idx="143">
                  <c:v>411</c:v>
                </c:pt>
                <c:pt idx="144">
                  <c:v>412</c:v>
                </c:pt>
                <c:pt idx="145">
                  <c:v>452</c:v>
                </c:pt>
                <c:pt idx="146">
                  <c:v>542</c:v>
                </c:pt>
                <c:pt idx="147">
                  <c:v>613</c:v>
                </c:pt>
                <c:pt idx="148">
                  <c:v>578</c:v>
                </c:pt>
                <c:pt idx="149">
                  <c:v>518</c:v>
                </c:pt>
                <c:pt idx="150">
                  <c:v>453</c:v>
                </c:pt>
                <c:pt idx="151">
                  <c:v>478</c:v>
                </c:pt>
                <c:pt idx="152">
                  <c:v>566</c:v>
                </c:pt>
                <c:pt idx="153">
                  <c:v>539</c:v>
                </c:pt>
                <c:pt idx="154">
                  <c:v>560</c:v>
                </c:pt>
                <c:pt idx="155">
                  <c:v>519</c:v>
                </c:pt>
                <c:pt idx="156">
                  <c:v>592</c:v>
                </c:pt>
                <c:pt idx="157">
                  <c:v>576</c:v>
                </c:pt>
                <c:pt idx="158">
                  <c:v>515</c:v>
                </c:pt>
                <c:pt idx="159">
                  <c:v>595</c:v>
                </c:pt>
                <c:pt idx="160">
                  <c:v>695</c:v>
                </c:pt>
                <c:pt idx="161">
                  <c:v>672</c:v>
                </c:pt>
                <c:pt idx="162">
                  <c:v>679</c:v>
                </c:pt>
                <c:pt idx="163">
                  <c:v>650</c:v>
                </c:pt>
                <c:pt idx="164">
                  <c:v>613</c:v>
                </c:pt>
                <c:pt idx="165">
                  <c:v>523</c:v>
                </c:pt>
                <c:pt idx="166">
                  <c:v>598</c:v>
                </c:pt>
                <c:pt idx="167">
                  <c:v>782</c:v>
                </c:pt>
                <c:pt idx="168">
                  <c:v>789</c:v>
                </c:pt>
                <c:pt idx="169">
                  <c:v>859</c:v>
                </c:pt>
                <c:pt idx="170">
                  <c:v>782</c:v>
                </c:pt>
                <c:pt idx="171">
                  <c:v>699</c:v>
                </c:pt>
                <c:pt idx="172">
                  <c:v>666</c:v>
                </c:pt>
                <c:pt idx="173">
                  <c:v>751</c:v>
                </c:pt>
                <c:pt idx="174">
                  <c:v>765</c:v>
                </c:pt>
                <c:pt idx="175">
                  <c:v>895</c:v>
                </c:pt>
                <c:pt idx="176">
                  <c:v>892</c:v>
                </c:pt>
                <c:pt idx="177">
                  <c:v>890</c:v>
                </c:pt>
                <c:pt idx="178">
                  <c:v>953</c:v>
                </c:pt>
                <c:pt idx="179">
                  <c:v>799</c:v>
                </c:pt>
                <c:pt idx="180">
                  <c:v>0</c:v>
                </c:pt>
                <c:pt idx="181">
                  <c:v>1673</c:v>
                </c:pt>
                <c:pt idx="182">
                  <c:v>1282</c:v>
                </c:pt>
                <c:pt idx="183">
                  <c:v>1222</c:v>
                </c:pt>
                <c:pt idx="184">
                  <c:v>1014</c:v>
                </c:pt>
                <c:pt idx="185">
                  <c:v>1015</c:v>
                </c:pt>
                <c:pt idx="186">
                  <c:v>909</c:v>
                </c:pt>
                <c:pt idx="187">
                  <c:v>783</c:v>
                </c:pt>
                <c:pt idx="188">
                  <c:v>998</c:v>
                </c:pt>
                <c:pt idx="189">
                  <c:v>1287</c:v>
                </c:pt>
                <c:pt idx="190">
                  <c:v>1505</c:v>
                </c:pt>
                <c:pt idx="191">
                  <c:v>1229</c:v>
                </c:pt>
                <c:pt idx="192">
                  <c:v>1120</c:v>
                </c:pt>
                <c:pt idx="193">
                  <c:v>1110</c:v>
                </c:pt>
                <c:pt idx="194">
                  <c:v>1384</c:v>
                </c:pt>
                <c:pt idx="195">
                  <c:v>1542</c:v>
                </c:pt>
                <c:pt idx="196">
                  <c:v>1450</c:v>
                </c:pt>
                <c:pt idx="197">
                  <c:v>1370</c:v>
                </c:pt>
                <c:pt idx="198">
                  <c:v>1301</c:v>
                </c:pt>
                <c:pt idx="199">
                  <c:v>875</c:v>
                </c:pt>
                <c:pt idx="200">
                  <c:v>1123</c:v>
                </c:pt>
                <c:pt idx="201">
                  <c:v>1148</c:v>
                </c:pt>
                <c:pt idx="202">
                  <c:v>1288</c:v>
                </c:pt>
                <c:pt idx="203">
                  <c:v>1412</c:v>
                </c:pt>
                <c:pt idx="204">
                  <c:v>930</c:v>
                </c:pt>
                <c:pt idx="205">
                  <c:v>1095</c:v>
                </c:pt>
                <c:pt idx="206">
                  <c:v>1061</c:v>
                </c:pt>
                <c:pt idx="207">
                  <c:v>1069</c:v>
                </c:pt>
                <c:pt idx="208">
                  <c:v>940</c:v>
                </c:pt>
                <c:pt idx="209">
                  <c:v>980</c:v>
                </c:pt>
                <c:pt idx="210">
                  <c:v>1061</c:v>
                </c:pt>
                <c:pt idx="211">
                  <c:v>861</c:v>
                </c:pt>
                <c:pt idx="212">
                  <c:v>1000</c:v>
                </c:pt>
                <c:pt idx="213">
                  <c:v>772</c:v>
                </c:pt>
                <c:pt idx="214">
                  <c:v>734</c:v>
                </c:pt>
                <c:pt idx="215">
                  <c:v>902</c:v>
                </c:pt>
                <c:pt idx="216">
                  <c:v>782</c:v>
                </c:pt>
                <c:pt idx="217">
                  <c:v>1202</c:v>
                </c:pt>
                <c:pt idx="218">
                  <c:v>603</c:v>
                </c:pt>
                <c:pt idx="219">
                  <c:v>851</c:v>
                </c:pt>
                <c:pt idx="220">
                  <c:v>494</c:v>
                </c:pt>
                <c:pt idx="221">
                  <c:v>589</c:v>
                </c:pt>
                <c:pt idx="222">
                  <c:v>894</c:v>
                </c:pt>
                <c:pt idx="223">
                  <c:v>607</c:v>
                </c:pt>
                <c:pt idx="224">
                  <c:v>603</c:v>
                </c:pt>
                <c:pt idx="225">
                  <c:v>573</c:v>
                </c:pt>
                <c:pt idx="226">
                  <c:v>557</c:v>
                </c:pt>
                <c:pt idx="227">
                  <c:v>405</c:v>
                </c:pt>
                <c:pt idx="228">
                  <c:v>299</c:v>
                </c:pt>
                <c:pt idx="229">
                  <c:v>411</c:v>
                </c:pt>
                <c:pt idx="230">
                  <c:v>603</c:v>
                </c:pt>
                <c:pt idx="231">
                  <c:v>443</c:v>
                </c:pt>
                <c:pt idx="232">
                  <c:v>493</c:v>
                </c:pt>
                <c:pt idx="233">
                  <c:v>350</c:v>
                </c:pt>
                <c:pt idx="234">
                  <c:v>238</c:v>
                </c:pt>
                <c:pt idx="235">
                  <c:v>378</c:v>
                </c:pt>
                <c:pt idx="236">
                  <c:v>372</c:v>
                </c:pt>
                <c:pt idx="237">
                  <c:v>375</c:v>
                </c:pt>
                <c:pt idx="238">
                  <c:v>383</c:v>
                </c:pt>
                <c:pt idx="239">
                  <c:v>418</c:v>
                </c:pt>
                <c:pt idx="240">
                  <c:v>385</c:v>
                </c:pt>
                <c:pt idx="241">
                  <c:v>348</c:v>
                </c:pt>
                <c:pt idx="242">
                  <c:v>258</c:v>
                </c:pt>
                <c:pt idx="243">
                  <c:v>326</c:v>
                </c:pt>
                <c:pt idx="244">
                  <c:v>289</c:v>
                </c:pt>
                <c:pt idx="245">
                  <c:v>254</c:v>
                </c:pt>
                <c:pt idx="246">
                  <c:v>337</c:v>
                </c:pt>
                <c:pt idx="247">
                  <c:v>234</c:v>
                </c:pt>
                <c:pt idx="248">
                  <c:v>275</c:v>
                </c:pt>
                <c:pt idx="249">
                  <c:v>156</c:v>
                </c:pt>
                <c:pt idx="250">
                  <c:v>337</c:v>
                </c:pt>
                <c:pt idx="251">
                  <c:v>320</c:v>
                </c:pt>
                <c:pt idx="252">
                  <c:v>284</c:v>
                </c:pt>
                <c:pt idx="253">
                  <c:v>273</c:v>
                </c:pt>
                <c:pt idx="254">
                  <c:v>263</c:v>
                </c:pt>
                <c:pt idx="255">
                  <c:v>183</c:v>
                </c:pt>
                <c:pt idx="256">
                  <c:v>163</c:v>
                </c:pt>
                <c:pt idx="257">
                  <c:v>200</c:v>
                </c:pt>
                <c:pt idx="258">
                  <c:v>168</c:v>
                </c:pt>
                <c:pt idx="259">
                  <c:v>228</c:v>
                </c:pt>
                <c:pt idx="260">
                  <c:v>170</c:v>
                </c:pt>
                <c:pt idx="261">
                  <c:v>183</c:v>
                </c:pt>
                <c:pt idx="262">
                  <c:v>135</c:v>
                </c:pt>
                <c:pt idx="263">
                  <c:v>85</c:v>
                </c:pt>
                <c:pt idx="264">
                  <c:v>133</c:v>
                </c:pt>
                <c:pt idx="265">
                  <c:v>158</c:v>
                </c:pt>
                <c:pt idx="266">
                  <c:v>119</c:v>
                </c:pt>
                <c:pt idx="267">
                  <c:v>67</c:v>
                </c:pt>
                <c:pt idx="268">
                  <c:v>111</c:v>
                </c:pt>
                <c:pt idx="269">
                  <c:v>111</c:v>
                </c:pt>
                <c:pt idx="270">
                  <c:v>84</c:v>
                </c:pt>
                <c:pt idx="271">
                  <c:v>99</c:v>
                </c:pt>
                <c:pt idx="272">
                  <c:v>142</c:v>
                </c:pt>
                <c:pt idx="273">
                  <c:v>137</c:v>
                </c:pt>
                <c:pt idx="274">
                  <c:v>115</c:v>
                </c:pt>
                <c:pt idx="275">
                  <c:v>134</c:v>
                </c:pt>
                <c:pt idx="276">
                  <c:v>102</c:v>
                </c:pt>
                <c:pt idx="277">
                  <c:v>58</c:v>
                </c:pt>
                <c:pt idx="278">
                  <c:v>144</c:v>
                </c:pt>
                <c:pt idx="279">
                  <c:v>109</c:v>
                </c:pt>
                <c:pt idx="280">
                  <c:v>219</c:v>
                </c:pt>
                <c:pt idx="281">
                  <c:v>201</c:v>
                </c:pt>
                <c:pt idx="282">
                  <c:v>192</c:v>
                </c:pt>
                <c:pt idx="283">
                  <c:v>183</c:v>
                </c:pt>
                <c:pt idx="284">
                  <c:v>150</c:v>
                </c:pt>
                <c:pt idx="285">
                  <c:v>174</c:v>
                </c:pt>
                <c:pt idx="286">
                  <c:v>288</c:v>
                </c:pt>
                <c:pt idx="287">
                  <c:v>373</c:v>
                </c:pt>
                <c:pt idx="288">
                  <c:v>386</c:v>
                </c:pt>
                <c:pt idx="289">
                  <c:v>431</c:v>
                </c:pt>
                <c:pt idx="290">
                  <c:v>404</c:v>
                </c:pt>
                <c:pt idx="291">
                  <c:v>300</c:v>
                </c:pt>
                <c:pt idx="292">
                  <c:v>552</c:v>
                </c:pt>
                <c:pt idx="293">
                  <c:v>550</c:v>
                </c:pt>
                <c:pt idx="294">
                  <c:v>520</c:v>
                </c:pt>
                <c:pt idx="295">
                  <c:v>484</c:v>
                </c:pt>
                <c:pt idx="296">
                  <c:v>626</c:v>
                </c:pt>
                <c:pt idx="297">
                  <c:v>568</c:v>
                </c:pt>
                <c:pt idx="298">
                  <c:v>457</c:v>
                </c:pt>
                <c:pt idx="299">
                  <c:v>436</c:v>
                </c:pt>
                <c:pt idx="300">
                  <c:v>627</c:v>
                </c:pt>
                <c:pt idx="301">
                  <c:v>719</c:v>
                </c:pt>
                <c:pt idx="302">
                  <c:v>724</c:v>
                </c:pt>
                <c:pt idx="303">
                  <c:v>901</c:v>
                </c:pt>
                <c:pt idx="304">
                  <c:v>581</c:v>
                </c:pt>
                <c:pt idx="305">
                  <c:v>262</c:v>
                </c:pt>
                <c:pt idx="306">
                  <c:v>809</c:v>
                </c:pt>
                <c:pt idx="307">
                  <c:v>808</c:v>
                </c:pt>
                <c:pt idx="308">
                  <c:v>831</c:v>
                </c:pt>
                <c:pt idx="309">
                  <c:v>789</c:v>
                </c:pt>
                <c:pt idx="310">
                  <c:v>776</c:v>
                </c:pt>
                <c:pt idx="311">
                  <c:v>822</c:v>
                </c:pt>
                <c:pt idx="312">
                  <c:v>923</c:v>
                </c:pt>
                <c:pt idx="313">
                  <c:v>848</c:v>
                </c:pt>
                <c:pt idx="314">
                  <c:v>868</c:v>
                </c:pt>
                <c:pt idx="315">
                  <c:v>1134</c:v>
                </c:pt>
                <c:pt idx="316">
                  <c:v>1101</c:v>
                </c:pt>
                <c:pt idx="317">
                  <c:v>1013</c:v>
                </c:pt>
                <c:pt idx="318">
                  <c:v>946</c:v>
                </c:pt>
                <c:pt idx="319">
                  <c:v>881</c:v>
                </c:pt>
                <c:pt idx="320">
                  <c:v>1229</c:v>
                </c:pt>
                <c:pt idx="321">
                  <c:v>997</c:v>
                </c:pt>
                <c:pt idx="322">
                  <c:v>1377</c:v>
                </c:pt>
                <c:pt idx="323">
                  <c:v>1508</c:v>
                </c:pt>
                <c:pt idx="324">
                  <c:v>1739</c:v>
                </c:pt>
                <c:pt idx="325">
                  <c:v>1350</c:v>
                </c:pt>
                <c:pt idx="326">
                  <c:v>1121</c:v>
                </c:pt>
                <c:pt idx="327">
                  <c:v>1491</c:v>
                </c:pt>
                <c:pt idx="328">
                  <c:v>1409</c:v>
                </c:pt>
                <c:pt idx="329">
                  <c:v>1097</c:v>
                </c:pt>
                <c:pt idx="330">
                  <c:v>1681</c:v>
                </c:pt>
                <c:pt idx="331">
                  <c:v>1139</c:v>
                </c:pt>
                <c:pt idx="332">
                  <c:v>1369</c:v>
                </c:pt>
                <c:pt idx="333">
                  <c:v>1600</c:v>
                </c:pt>
                <c:pt idx="334">
                  <c:v>1091</c:v>
                </c:pt>
                <c:pt idx="335">
                  <c:v>1155</c:v>
                </c:pt>
                <c:pt idx="336">
                  <c:v>1182</c:v>
                </c:pt>
                <c:pt idx="337">
                  <c:v>1348</c:v>
                </c:pt>
                <c:pt idx="338">
                  <c:v>1200</c:v>
                </c:pt>
                <c:pt idx="339">
                  <c:v>1024</c:v>
                </c:pt>
                <c:pt idx="340">
                  <c:v>943</c:v>
                </c:pt>
                <c:pt idx="341">
                  <c:v>875</c:v>
                </c:pt>
                <c:pt idx="342">
                  <c:v>877</c:v>
                </c:pt>
                <c:pt idx="343">
                  <c:v>929</c:v>
                </c:pt>
                <c:pt idx="344">
                  <c:v>973</c:v>
                </c:pt>
                <c:pt idx="345">
                  <c:v>770</c:v>
                </c:pt>
                <c:pt idx="346">
                  <c:v>885</c:v>
                </c:pt>
                <c:pt idx="347">
                  <c:v>618</c:v>
                </c:pt>
                <c:pt idx="348">
                  <c:v>684</c:v>
                </c:pt>
                <c:pt idx="349">
                  <c:v>471</c:v>
                </c:pt>
                <c:pt idx="350">
                  <c:v>878</c:v>
                </c:pt>
                <c:pt idx="351">
                  <c:v>602</c:v>
                </c:pt>
                <c:pt idx="352">
                  <c:v>643</c:v>
                </c:pt>
                <c:pt idx="353">
                  <c:v>538</c:v>
                </c:pt>
                <c:pt idx="354">
                  <c:v>514</c:v>
                </c:pt>
                <c:pt idx="355">
                  <c:v>492</c:v>
                </c:pt>
                <c:pt idx="356">
                  <c:v>414</c:v>
                </c:pt>
                <c:pt idx="357">
                  <c:v>647</c:v>
                </c:pt>
                <c:pt idx="358">
                  <c:v>464</c:v>
                </c:pt>
                <c:pt idx="359">
                  <c:v>424</c:v>
                </c:pt>
                <c:pt idx="360">
                  <c:v>422</c:v>
                </c:pt>
                <c:pt idx="361">
                  <c:v>227</c:v>
                </c:pt>
                <c:pt idx="362">
                  <c:v>553</c:v>
                </c:pt>
                <c:pt idx="363">
                  <c:v>278</c:v>
                </c:pt>
                <c:pt idx="364">
                  <c:v>796</c:v>
                </c:pt>
                <c:pt idx="365">
                  <c:v>434</c:v>
                </c:pt>
                <c:pt idx="366">
                  <c:v>410</c:v>
                </c:pt>
                <c:pt idx="367">
                  <c:v>402</c:v>
                </c:pt>
                <c:pt idx="368">
                  <c:v>183</c:v>
                </c:pt>
                <c:pt idx="369">
                  <c:v>321</c:v>
                </c:pt>
                <c:pt idx="370">
                  <c:v>285</c:v>
                </c:pt>
                <c:pt idx="371">
                  <c:v>245</c:v>
                </c:pt>
                <c:pt idx="372">
                  <c:v>469</c:v>
                </c:pt>
                <c:pt idx="373">
                  <c:v>283</c:v>
                </c:pt>
                <c:pt idx="374">
                  <c:v>250</c:v>
                </c:pt>
                <c:pt idx="375">
                  <c:v>231</c:v>
                </c:pt>
                <c:pt idx="376">
                  <c:v>273</c:v>
                </c:pt>
                <c:pt idx="377">
                  <c:v>304</c:v>
                </c:pt>
                <c:pt idx="378">
                  <c:v>270</c:v>
                </c:pt>
                <c:pt idx="379">
                  <c:v>183</c:v>
                </c:pt>
                <c:pt idx="380">
                  <c:v>266</c:v>
                </c:pt>
                <c:pt idx="381">
                  <c:v>229</c:v>
                </c:pt>
                <c:pt idx="382">
                  <c:v>260</c:v>
                </c:pt>
                <c:pt idx="383">
                  <c:v>264</c:v>
                </c:pt>
                <c:pt idx="384">
                  <c:v>368</c:v>
                </c:pt>
                <c:pt idx="385">
                  <c:v>286</c:v>
                </c:pt>
                <c:pt idx="386">
                  <c:v>400</c:v>
                </c:pt>
                <c:pt idx="387">
                  <c:v>291</c:v>
                </c:pt>
                <c:pt idx="388">
                  <c:v>375</c:v>
                </c:pt>
                <c:pt idx="389">
                  <c:v>443</c:v>
                </c:pt>
                <c:pt idx="390">
                  <c:v>484</c:v>
                </c:pt>
                <c:pt idx="391">
                  <c:v>282</c:v>
                </c:pt>
                <c:pt idx="392">
                  <c:v>308</c:v>
                </c:pt>
                <c:pt idx="393">
                  <c:v>471</c:v>
                </c:pt>
                <c:pt idx="394">
                  <c:v>285</c:v>
                </c:pt>
                <c:pt idx="395">
                  <c:v>301</c:v>
                </c:pt>
                <c:pt idx="396">
                  <c:v>295</c:v>
                </c:pt>
                <c:pt idx="397">
                  <c:v>382</c:v>
                </c:pt>
                <c:pt idx="398">
                  <c:v>398</c:v>
                </c:pt>
                <c:pt idx="399">
                  <c:v>372</c:v>
                </c:pt>
                <c:pt idx="400">
                  <c:v>466</c:v>
                </c:pt>
                <c:pt idx="401">
                  <c:v>301</c:v>
                </c:pt>
                <c:pt idx="402">
                  <c:v>359</c:v>
                </c:pt>
                <c:pt idx="403">
                  <c:v>770</c:v>
                </c:pt>
                <c:pt idx="404">
                  <c:v>504</c:v>
                </c:pt>
                <c:pt idx="405">
                  <c:v>572</c:v>
                </c:pt>
                <c:pt idx="406">
                  <c:v>616</c:v>
                </c:pt>
                <c:pt idx="407">
                  <c:v>546</c:v>
                </c:pt>
                <c:pt idx="408">
                  <c:v>327</c:v>
                </c:pt>
                <c:pt idx="409">
                  <c:v>501</c:v>
                </c:pt>
                <c:pt idx="410">
                  <c:v>442</c:v>
                </c:pt>
                <c:pt idx="411">
                  <c:v>552</c:v>
                </c:pt>
                <c:pt idx="412">
                  <c:v>491</c:v>
                </c:pt>
                <c:pt idx="413">
                  <c:v>515</c:v>
                </c:pt>
                <c:pt idx="414">
                  <c:v>655</c:v>
                </c:pt>
                <c:pt idx="415">
                  <c:v>648</c:v>
                </c:pt>
                <c:pt idx="416">
                  <c:v>567</c:v>
                </c:pt>
                <c:pt idx="417">
                  <c:v>514</c:v>
                </c:pt>
                <c:pt idx="418">
                  <c:v>505</c:v>
                </c:pt>
                <c:pt idx="419">
                  <c:v>702</c:v>
                </c:pt>
                <c:pt idx="420">
                  <c:v>655</c:v>
                </c:pt>
                <c:pt idx="421">
                  <c:v>809</c:v>
                </c:pt>
                <c:pt idx="422">
                  <c:v>645</c:v>
                </c:pt>
                <c:pt idx="423">
                  <c:v>777</c:v>
                </c:pt>
                <c:pt idx="424">
                  <c:v>559</c:v>
                </c:pt>
                <c:pt idx="425">
                  <c:v>545</c:v>
                </c:pt>
                <c:pt idx="426">
                  <c:v>729</c:v>
                </c:pt>
                <c:pt idx="427">
                  <c:v>675</c:v>
                </c:pt>
                <c:pt idx="428">
                  <c:v>836</c:v>
                </c:pt>
                <c:pt idx="429">
                  <c:v>549</c:v>
                </c:pt>
                <c:pt idx="430">
                  <c:v>870</c:v>
                </c:pt>
                <c:pt idx="431">
                  <c:v>505</c:v>
                </c:pt>
                <c:pt idx="432">
                  <c:v>975</c:v>
                </c:pt>
                <c:pt idx="433">
                  <c:v>618</c:v>
                </c:pt>
                <c:pt idx="434">
                  <c:v>789</c:v>
                </c:pt>
                <c:pt idx="435">
                  <c:v>1143</c:v>
                </c:pt>
                <c:pt idx="436">
                  <c:v>887</c:v>
                </c:pt>
                <c:pt idx="437">
                  <c:v>1028</c:v>
                </c:pt>
                <c:pt idx="438">
                  <c:v>782</c:v>
                </c:pt>
                <c:pt idx="439">
                  <c:v>1037</c:v>
                </c:pt>
                <c:pt idx="440">
                  <c:v>1404</c:v>
                </c:pt>
                <c:pt idx="441">
                  <c:v>1346</c:v>
                </c:pt>
                <c:pt idx="442">
                  <c:v>1522</c:v>
                </c:pt>
                <c:pt idx="443">
                  <c:v>1368</c:v>
                </c:pt>
                <c:pt idx="444">
                  <c:v>1261</c:v>
                </c:pt>
                <c:pt idx="445">
                  <c:v>608</c:v>
                </c:pt>
                <c:pt idx="446">
                  <c:v>1423</c:v>
                </c:pt>
                <c:pt idx="447">
                  <c:v>1450</c:v>
                </c:pt>
                <c:pt idx="448">
                  <c:v>2078</c:v>
                </c:pt>
                <c:pt idx="449">
                  <c:v>2131</c:v>
                </c:pt>
                <c:pt idx="450">
                  <c:v>2446</c:v>
                </c:pt>
                <c:pt idx="451">
                  <c:v>1727</c:v>
                </c:pt>
                <c:pt idx="452">
                  <c:v>2087</c:v>
                </c:pt>
                <c:pt idx="453">
                  <c:v>2819</c:v>
                </c:pt>
                <c:pt idx="454">
                  <c:v>3729</c:v>
                </c:pt>
                <c:pt idx="455">
                  <c:v>4081</c:v>
                </c:pt>
                <c:pt idx="456">
                  <c:v>5479</c:v>
                </c:pt>
                <c:pt idx="457">
                  <c:v>5764</c:v>
                </c:pt>
                <c:pt idx="458">
                  <c:v>3964</c:v>
                </c:pt>
                <c:pt idx="459">
                  <c:v>4384</c:v>
                </c:pt>
                <c:pt idx="460">
                  <c:v>6415</c:v>
                </c:pt>
                <c:pt idx="461">
                  <c:v>7328</c:v>
                </c:pt>
                <c:pt idx="462">
                  <c:v>14269</c:v>
                </c:pt>
                <c:pt idx="463">
                  <c:v>9248</c:v>
                </c:pt>
                <c:pt idx="464">
                  <c:v>12425</c:v>
                </c:pt>
                <c:pt idx="465">
                  <c:v>12949</c:v>
                </c:pt>
                <c:pt idx="466">
                  <c:v>7803</c:v>
                </c:pt>
                <c:pt idx="467">
                  <c:v>13231</c:v>
                </c:pt>
                <c:pt idx="468">
                  <c:v>13048</c:v>
                </c:pt>
                <c:pt idx="469">
                  <c:v>11354</c:v>
                </c:pt>
                <c:pt idx="470">
                  <c:v>10023</c:v>
                </c:pt>
                <c:pt idx="471">
                  <c:v>9292</c:v>
                </c:pt>
                <c:pt idx="472">
                  <c:v>8521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lavoro'!$E$2:$E$690</c:f>
              <c:numCache>
                <c:formatCode>General</c:formatCode>
                <c:ptCount val="475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lavoro'!$O$2:$O$690</c:f>
              <c:numCache>
                <c:formatCode>General</c:formatCode>
                <c:ptCount val="475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lavoro'!$J$2:$J$690</c:f>
              <c:numCache>
                <c:formatCode>General</c:formatCode>
                <c:ptCount val="475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lavoro'!$I$2:$I$690</c:f>
              <c:numCache>
                <c:formatCode>General</c:formatCode>
                <c:ptCount val="475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lavoro'!$M$2:$M$690</c:f>
              <c:numCache>
                <c:formatCode>General</c:formatCode>
                <c:ptCount val="475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lavoro'!$N$2:$N$690</c:f>
              <c:numCache>
                <c:formatCode>General</c:formatCode>
                <c:ptCount val="475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lavoro'!$O$2:$O$690</c:f>
              <c:numCache>
                <c:formatCode>General</c:formatCode>
                <c:ptCount val="475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lavoro'!$J$2:$J$690</c:f>
              <c:numCache>
                <c:formatCode>General</c:formatCode>
                <c:ptCount val="475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lavoro'!$I$2:$I$690</c:f>
              <c:numCache>
                <c:formatCode>General</c:formatCode>
                <c:ptCount val="475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lavoro'!$M$2:$M$690</c:f>
              <c:numCache>
                <c:formatCode>General</c:formatCode>
                <c:ptCount val="475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lavoro'!$N$2:$N$690</c:f>
              <c:numCache>
                <c:formatCode>General</c:formatCode>
                <c:ptCount val="475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lavoro'!$A$2:$A$690</c15:sqref>
                        </c15:formulaRef>
                      </c:ext>
                    </c:extLst>
                    <c:numCache>
                      <c:formatCode>d/m;@</c:formatCode>
                      <c:ptCount val="475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44359</c:v>
                      </c:pt>
                      <c:pt idx="255">
                        <c:v>44360</c:v>
                      </c:pt>
                      <c:pt idx="256">
                        <c:v>44361</c:v>
                      </c:pt>
                      <c:pt idx="257">
                        <c:v>44362</c:v>
                      </c:pt>
                      <c:pt idx="258">
                        <c:v>44363</c:v>
                      </c:pt>
                      <c:pt idx="259">
                        <c:v>44364</c:v>
                      </c:pt>
                      <c:pt idx="260">
                        <c:v>44365</c:v>
                      </c:pt>
                      <c:pt idx="261">
                        <c:v>44366</c:v>
                      </c:pt>
                      <c:pt idx="262">
                        <c:v>44367</c:v>
                      </c:pt>
                      <c:pt idx="263">
                        <c:v>44368</c:v>
                      </c:pt>
                      <c:pt idx="264">
                        <c:v>44369</c:v>
                      </c:pt>
                      <c:pt idx="265">
                        <c:v>44370</c:v>
                      </c:pt>
                      <c:pt idx="266">
                        <c:v>44371</c:v>
                      </c:pt>
                      <c:pt idx="267">
                        <c:v>44372</c:v>
                      </c:pt>
                      <c:pt idx="268">
                        <c:v>44373</c:v>
                      </c:pt>
                      <c:pt idx="269">
                        <c:v>44374</c:v>
                      </c:pt>
                      <c:pt idx="270">
                        <c:v>44375</c:v>
                      </c:pt>
                      <c:pt idx="271">
                        <c:v>44376</c:v>
                      </c:pt>
                      <c:pt idx="272">
                        <c:v>44377</c:v>
                      </c:pt>
                      <c:pt idx="273">
                        <c:v>44378</c:v>
                      </c:pt>
                      <c:pt idx="274">
                        <c:v>44379</c:v>
                      </c:pt>
                      <c:pt idx="275">
                        <c:v>44380</c:v>
                      </c:pt>
                      <c:pt idx="276">
                        <c:v>44381</c:v>
                      </c:pt>
                      <c:pt idx="277">
                        <c:v>44382</c:v>
                      </c:pt>
                      <c:pt idx="278">
                        <c:v>44383</c:v>
                      </c:pt>
                      <c:pt idx="279">
                        <c:v>44384</c:v>
                      </c:pt>
                      <c:pt idx="280">
                        <c:v>44385</c:v>
                      </c:pt>
                      <c:pt idx="281">
                        <c:v>44386</c:v>
                      </c:pt>
                      <c:pt idx="282">
                        <c:v>44387</c:v>
                      </c:pt>
                      <c:pt idx="283">
                        <c:v>44388</c:v>
                      </c:pt>
                      <c:pt idx="284">
                        <c:v>44389</c:v>
                      </c:pt>
                      <c:pt idx="285">
                        <c:v>44390</c:v>
                      </c:pt>
                      <c:pt idx="286">
                        <c:v>44391</c:v>
                      </c:pt>
                      <c:pt idx="287">
                        <c:v>44392</c:v>
                      </c:pt>
                      <c:pt idx="288">
                        <c:v>44393</c:v>
                      </c:pt>
                      <c:pt idx="289">
                        <c:v>44394</c:v>
                      </c:pt>
                      <c:pt idx="290">
                        <c:v>44395</c:v>
                      </c:pt>
                      <c:pt idx="291">
                        <c:v>44396</c:v>
                      </c:pt>
                      <c:pt idx="292">
                        <c:v>44397</c:v>
                      </c:pt>
                      <c:pt idx="293">
                        <c:v>44398</c:v>
                      </c:pt>
                      <c:pt idx="294">
                        <c:v>44399</c:v>
                      </c:pt>
                      <c:pt idx="295">
                        <c:v>44400</c:v>
                      </c:pt>
                      <c:pt idx="296">
                        <c:v>44401</c:v>
                      </c:pt>
                      <c:pt idx="297">
                        <c:v>44402</c:v>
                      </c:pt>
                      <c:pt idx="298">
                        <c:v>44403</c:v>
                      </c:pt>
                      <c:pt idx="299">
                        <c:v>44404</c:v>
                      </c:pt>
                      <c:pt idx="300">
                        <c:v>44405</c:v>
                      </c:pt>
                      <c:pt idx="301">
                        <c:v>44406</c:v>
                      </c:pt>
                      <c:pt idx="302">
                        <c:v>44407</c:v>
                      </c:pt>
                      <c:pt idx="303">
                        <c:v>44408</c:v>
                      </c:pt>
                      <c:pt idx="304">
                        <c:v>44409</c:v>
                      </c:pt>
                      <c:pt idx="305">
                        <c:v>44410</c:v>
                      </c:pt>
                      <c:pt idx="306">
                        <c:v>44411</c:v>
                      </c:pt>
                      <c:pt idx="307">
                        <c:v>44412</c:v>
                      </c:pt>
                      <c:pt idx="308">
                        <c:v>44413</c:v>
                      </c:pt>
                      <c:pt idx="309">
                        <c:v>44414</c:v>
                      </c:pt>
                      <c:pt idx="310">
                        <c:v>44415</c:v>
                      </c:pt>
                      <c:pt idx="311">
                        <c:v>44416</c:v>
                      </c:pt>
                      <c:pt idx="312">
                        <c:v>44417</c:v>
                      </c:pt>
                      <c:pt idx="313">
                        <c:v>44418</c:v>
                      </c:pt>
                      <c:pt idx="314">
                        <c:v>44419</c:v>
                      </c:pt>
                      <c:pt idx="315">
                        <c:v>44420</c:v>
                      </c:pt>
                      <c:pt idx="316">
                        <c:v>44421</c:v>
                      </c:pt>
                      <c:pt idx="317">
                        <c:v>44422</c:v>
                      </c:pt>
                      <c:pt idx="318">
                        <c:v>44423</c:v>
                      </c:pt>
                      <c:pt idx="319">
                        <c:v>44424</c:v>
                      </c:pt>
                      <c:pt idx="320">
                        <c:v>44425</c:v>
                      </c:pt>
                      <c:pt idx="321">
                        <c:v>44426</c:v>
                      </c:pt>
                      <c:pt idx="322">
                        <c:v>44427</c:v>
                      </c:pt>
                      <c:pt idx="323">
                        <c:v>44428</c:v>
                      </c:pt>
                      <c:pt idx="324">
                        <c:v>44429</c:v>
                      </c:pt>
                      <c:pt idx="325">
                        <c:v>44430</c:v>
                      </c:pt>
                      <c:pt idx="326">
                        <c:v>44431</c:v>
                      </c:pt>
                      <c:pt idx="327">
                        <c:v>44432</c:v>
                      </c:pt>
                      <c:pt idx="328">
                        <c:v>44433</c:v>
                      </c:pt>
                      <c:pt idx="329">
                        <c:v>44434</c:v>
                      </c:pt>
                      <c:pt idx="330">
                        <c:v>44435</c:v>
                      </c:pt>
                      <c:pt idx="331">
                        <c:v>44436</c:v>
                      </c:pt>
                      <c:pt idx="332">
                        <c:v>44437</c:v>
                      </c:pt>
                      <c:pt idx="333">
                        <c:v>44438</c:v>
                      </c:pt>
                      <c:pt idx="334">
                        <c:v>44439</c:v>
                      </c:pt>
                      <c:pt idx="335">
                        <c:v>44440</c:v>
                      </c:pt>
                      <c:pt idx="336">
                        <c:v>44441</c:v>
                      </c:pt>
                      <c:pt idx="337">
                        <c:v>44442</c:v>
                      </c:pt>
                      <c:pt idx="338">
                        <c:v>44443</c:v>
                      </c:pt>
                      <c:pt idx="339">
                        <c:v>44444</c:v>
                      </c:pt>
                      <c:pt idx="340">
                        <c:v>44445</c:v>
                      </c:pt>
                      <c:pt idx="341">
                        <c:v>44446</c:v>
                      </c:pt>
                      <c:pt idx="342">
                        <c:v>44447</c:v>
                      </c:pt>
                      <c:pt idx="343">
                        <c:v>44448</c:v>
                      </c:pt>
                      <c:pt idx="344">
                        <c:v>44449</c:v>
                      </c:pt>
                      <c:pt idx="345">
                        <c:v>44450</c:v>
                      </c:pt>
                      <c:pt idx="346">
                        <c:v>44451</c:v>
                      </c:pt>
                      <c:pt idx="347">
                        <c:v>44452</c:v>
                      </c:pt>
                      <c:pt idx="348">
                        <c:v>44453</c:v>
                      </c:pt>
                      <c:pt idx="349">
                        <c:v>44454</c:v>
                      </c:pt>
                      <c:pt idx="350">
                        <c:v>44455</c:v>
                      </c:pt>
                      <c:pt idx="351">
                        <c:v>44456</c:v>
                      </c:pt>
                      <c:pt idx="352">
                        <c:v>44457</c:v>
                      </c:pt>
                      <c:pt idx="353">
                        <c:v>44458</c:v>
                      </c:pt>
                      <c:pt idx="354">
                        <c:v>44459</c:v>
                      </c:pt>
                      <c:pt idx="355">
                        <c:v>44460</c:v>
                      </c:pt>
                      <c:pt idx="356">
                        <c:v>44461</c:v>
                      </c:pt>
                      <c:pt idx="357">
                        <c:v>44462</c:v>
                      </c:pt>
                      <c:pt idx="358">
                        <c:v>44463</c:v>
                      </c:pt>
                      <c:pt idx="359">
                        <c:v>44464</c:v>
                      </c:pt>
                      <c:pt idx="360">
                        <c:v>44465</c:v>
                      </c:pt>
                      <c:pt idx="361">
                        <c:v>44466</c:v>
                      </c:pt>
                      <c:pt idx="362">
                        <c:v>44467</c:v>
                      </c:pt>
                      <c:pt idx="363">
                        <c:v>44468</c:v>
                      </c:pt>
                      <c:pt idx="364">
                        <c:v>44469</c:v>
                      </c:pt>
                      <c:pt idx="365">
                        <c:v>44470</c:v>
                      </c:pt>
                      <c:pt idx="366">
                        <c:v>44471</c:v>
                      </c:pt>
                      <c:pt idx="367">
                        <c:v>44472</c:v>
                      </c:pt>
                      <c:pt idx="368">
                        <c:v>44473</c:v>
                      </c:pt>
                      <c:pt idx="369">
                        <c:v>44474</c:v>
                      </c:pt>
                      <c:pt idx="370">
                        <c:v>44475</c:v>
                      </c:pt>
                      <c:pt idx="371">
                        <c:v>44476</c:v>
                      </c:pt>
                      <c:pt idx="372">
                        <c:v>44477</c:v>
                      </c:pt>
                      <c:pt idx="373">
                        <c:v>44478</c:v>
                      </c:pt>
                      <c:pt idx="374">
                        <c:v>44479</c:v>
                      </c:pt>
                      <c:pt idx="375">
                        <c:v>44480</c:v>
                      </c:pt>
                      <c:pt idx="376">
                        <c:v>44481</c:v>
                      </c:pt>
                      <c:pt idx="377">
                        <c:v>44482</c:v>
                      </c:pt>
                      <c:pt idx="378">
                        <c:v>44483</c:v>
                      </c:pt>
                      <c:pt idx="379">
                        <c:v>44484</c:v>
                      </c:pt>
                      <c:pt idx="380">
                        <c:v>44485</c:v>
                      </c:pt>
                      <c:pt idx="381">
                        <c:v>44486</c:v>
                      </c:pt>
                      <c:pt idx="382">
                        <c:v>44487</c:v>
                      </c:pt>
                      <c:pt idx="383">
                        <c:v>44488</c:v>
                      </c:pt>
                      <c:pt idx="384">
                        <c:v>44489</c:v>
                      </c:pt>
                      <c:pt idx="385">
                        <c:v>44490</c:v>
                      </c:pt>
                      <c:pt idx="386">
                        <c:v>44491</c:v>
                      </c:pt>
                      <c:pt idx="387">
                        <c:v>44492</c:v>
                      </c:pt>
                      <c:pt idx="388">
                        <c:v>44493</c:v>
                      </c:pt>
                      <c:pt idx="389">
                        <c:v>44494</c:v>
                      </c:pt>
                      <c:pt idx="390">
                        <c:v>44495</c:v>
                      </c:pt>
                      <c:pt idx="391">
                        <c:v>44496</c:v>
                      </c:pt>
                      <c:pt idx="392">
                        <c:v>44497</c:v>
                      </c:pt>
                      <c:pt idx="393">
                        <c:v>44498</c:v>
                      </c:pt>
                      <c:pt idx="394">
                        <c:v>44499</c:v>
                      </c:pt>
                      <c:pt idx="395">
                        <c:v>44500</c:v>
                      </c:pt>
                      <c:pt idx="396">
                        <c:v>44501</c:v>
                      </c:pt>
                      <c:pt idx="397">
                        <c:v>44502</c:v>
                      </c:pt>
                      <c:pt idx="398">
                        <c:v>44503</c:v>
                      </c:pt>
                      <c:pt idx="399">
                        <c:v>44504</c:v>
                      </c:pt>
                      <c:pt idx="400">
                        <c:v>44505</c:v>
                      </c:pt>
                      <c:pt idx="401">
                        <c:v>44506</c:v>
                      </c:pt>
                      <c:pt idx="402">
                        <c:v>44507</c:v>
                      </c:pt>
                      <c:pt idx="403">
                        <c:v>44508</c:v>
                      </c:pt>
                      <c:pt idx="404">
                        <c:v>44509</c:v>
                      </c:pt>
                      <c:pt idx="405">
                        <c:v>44510</c:v>
                      </c:pt>
                      <c:pt idx="406">
                        <c:v>44511</c:v>
                      </c:pt>
                      <c:pt idx="407">
                        <c:v>44512</c:v>
                      </c:pt>
                      <c:pt idx="408">
                        <c:v>44513</c:v>
                      </c:pt>
                      <c:pt idx="409">
                        <c:v>44514</c:v>
                      </c:pt>
                      <c:pt idx="410">
                        <c:v>44515</c:v>
                      </c:pt>
                      <c:pt idx="411">
                        <c:v>44516</c:v>
                      </c:pt>
                      <c:pt idx="412">
                        <c:v>44517</c:v>
                      </c:pt>
                      <c:pt idx="413">
                        <c:v>44518</c:v>
                      </c:pt>
                      <c:pt idx="414">
                        <c:v>44519</c:v>
                      </c:pt>
                      <c:pt idx="415">
                        <c:v>44520</c:v>
                      </c:pt>
                      <c:pt idx="416">
                        <c:v>44521</c:v>
                      </c:pt>
                      <c:pt idx="417">
                        <c:v>44522</c:v>
                      </c:pt>
                      <c:pt idx="418">
                        <c:v>44523</c:v>
                      </c:pt>
                      <c:pt idx="419">
                        <c:v>44524</c:v>
                      </c:pt>
                      <c:pt idx="420">
                        <c:v>44525</c:v>
                      </c:pt>
                      <c:pt idx="421">
                        <c:v>44526</c:v>
                      </c:pt>
                      <c:pt idx="422">
                        <c:v>44527</c:v>
                      </c:pt>
                      <c:pt idx="423">
                        <c:v>44528</c:v>
                      </c:pt>
                      <c:pt idx="424">
                        <c:v>44529</c:v>
                      </c:pt>
                      <c:pt idx="425">
                        <c:v>44530</c:v>
                      </c:pt>
                      <c:pt idx="426">
                        <c:v>44531</c:v>
                      </c:pt>
                      <c:pt idx="427">
                        <c:v>44532</c:v>
                      </c:pt>
                      <c:pt idx="428">
                        <c:v>44533</c:v>
                      </c:pt>
                      <c:pt idx="429">
                        <c:v>44534</c:v>
                      </c:pt>
                      <c:pt idx="430">
                        <c:v>44535</c:v>
                      </c:pt>
                      <c:pt idx="431">
                        <c:v>44536</c:v>
                      </c:pt>
                      <c:pt idx="432">
                        <c:v>44537</c:v>
                      </c:pt>
                      <c:pt idx="433">
                        <c:v>44538</c:v>
                      </c:pt>
                      <c:pt idx="434">
                        <c:v>44539</c:v>
                      </c:pt>
                      <c:pt idx="435">
                        <c:v>44540</c:v>
                      </c:pt>
                      <c:pt idx="436">
                        <c:v>44541</c:v>
                      </c:pt>
                      <c:pt idx="437">
                        <c:v>44542</c:v>
                      </c:pt>
                      <c:pt idx="438">
                        <c:v>44543</c:v>
                      </c:pt>
                      <c:pt idx="439">
                        <c:v>44544</c:v>
                      </c:pt>
                      <c:pt idx="440">
                        <c:v>44545</c:v>
                      </c:pt>
                      <c:pt idx="441">
                        <c:v>44546</c:v>
                      </c:pt>
                      <c:pt idx="442">
                        <c:v>44547</c:v>
                      </c:pt>
                      <c:pt idx="443">
                        <c:v>44548</c:v>
                      </c:pt>
                      <c:pt idx="444">
                        <c:v>44549</c:v>
                      </c:pt>
                      <c:pt idx="445">
                        <c:v>44550</c:v>
                      </c:pt>
                      <c:pt idx="446">
                        <c:v>44551</c:v>
                      </c:pt>
                      <c:pt idx="447">
                        <c:v>44552</c:v>
                      </c:pt>
                      <c:pt idx="448">
                        <c:v>44553</c:v>
                      </c:pt>
                      <c:pt idx="449">
                        <c:v>44554</c:v>
                      </c:pt>
                      <c:pt idx="450">
                        <c:v>44555</c:v>
                      </c:pt>
                      <c:pt idx="451">
                        <c:v>44556</c:v>
                      </c:pt>
                      <c:pt idx="452">
                        <c:v>44557</c:v>
                      </c:pt>
                      <c:pt idx="453">
                        <c:v>44558</c:v>
                      </c:pt>
                      <c:pt idx="454">
                        <c:v>44559</c:v>
                      </c:pt>
                      <c:pt idx="455">
                        <c:v>44560</c:v>
                      </c:pt>
                      <c:pt idx="456">
                        <c:v>44561</c:v>
                      </c:pt>
                      <c:pt idx="457">
                        <c:v>44562</c:v>
                      </c:pt>
                      <c:pt idx="458">
                        <c:v>44563</c:v>
                      </c:pt>
                      <c:pt idx="459">
                        <c:v>44564</c:v>
                      </c:pt>
                      <c:pt idx="460">
                        <c:v>44565</c:v>
                      </c:pt>
                      <c:pt idx="461">
                        <c:v>44566</c:v>
                      </c:pt>
                      <c:pt idx="462">
                        <c:v>44567</c:v>
                      </c:pt>
                      <c:pt idx="463">
                        <c:v>44568</c:v>
                      </c:pt>
                      <c:pt idx="464">
                        <c:v>44569</c:v>
                      </c:pt>
                      <c:pt idx="465">
                        <c:v>44570</c:v>
                      </c:pt>
                      <c:pt idx="466">
                        <c:v>44571</c:v>
                      </c:pt>
                      <c:pt idx="467">
                        <c:v>44572</c:v>
                      </c:pt>
                      <c:pt idx="468">
                        <c:v>44573</c:v>
                      </c:pt>
                      <c:pt idx="469">
                        <c:v>44574</c:v>
                      </c:pt>
                      <c:pt idx="470">
                        <c:v>44575</c:v>
                      </c:pt>
                      <c:pt idx="471">
                        <c:v>44576</c:v>
                      </c:pt>
                      <c:pt idx="472">
                        <c:v>44577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6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lavoro'!$H$2:$H$690</c:f>
              <c:numCache>
                <c:formatCode>General</c:formatCode>
                <c:ptCount val="475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lavoro'!$M$2:$M$690</c:f>
              <c:numCache>
                <c:formatCode>General</c:formatCode>
                <c:ptCount val="475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lavoro'!$H$2:$H$690</c:f>
              <c:numCache>
                <c:formatCode>General</c:formatCode>
                <c:ptCount val="475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lavoro'!$A$2:$A$690</c:f>
              <c:numCache>
                <c:formatCode>d/m;@</c:formatCode>
                <c:ptCount val="47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</c:numCache>
            </c:numRef>
          </c:cat>
          <c:val>
            <c:numRef>
              <c:f>'Sicilia foglio di lavoro'!$M$2:$M$690</c:f>
              <c:numCache>
                <c:formatCode>General</c:formatCode>
                <c:ptCount val="475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522.622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173.689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1092"/>
  <sheetViews>
    <sheetView showGridLines="0" workbookViewId="0">
      <pane ySplit="2" topLeftCell="A679" activePane="bottomLeft" state="frozen"/>
      <selection activeCell="I584" sqref="I578:I584"/>
      <selection pane="bottomLeft" activeCell="E691" sqref="E691:H691"/>
    </sheetView>
  </sheetViews>
  <sheetFormatPr defaultRowHeight="14.4" outlineLevelRow="1"/>
  <cols>
    <col min="2" max="15" width="11.77734375" customWidth="1"/>
  </cols>
  <sheetData>
    <row r="1" spans="1:15" ht="25.5" customHeight="1">
      <c r="A1" s="43" t="s">
        <v>18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</row>
    <row r="2" spans="1:15" ht="41.4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collapsed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>
        <v>44487</v>
      </c>
      <c r="B599">
        <f>'Sicilia foglio di lavoro'!B598</f>
        <v>6539755</v>
      </c>
      <c r="C599">
        <f>'Sicilia foglio di lavoro'!C598</f>
        <v>2496819</v>
      </c>
      <c r="D599">
        <f>'Sicilia foglio di lavoro'!E598</f>
        <v>303674</v>
      </c>
      <c r="E599">
        <f>'Sicilia foglio di lavoro'!G598</f>
        <v>7544</v>
      </c>
      <c r="F599">
        <f>'Sicilia foglio di lavoro'!H598</f>
        <v>297</v>
      </c>
      <c r="G599">
        <f>'Sicilia foglio di lavoro'!I598</f>
        <v>254</v>
      </c>
      <c r="H599">
        <f>'Sicilia foglio di lavoro'!J598</f>
        <v>43</v>
      </c>
      <c r="I599">
        <f>'Sicilia foglio di lavoro'!K598</f>
        <v>4</v>
      </c>
      <c r="J599">
        <f>'Sicilia foglio di lavoro'!M598</f>
        <v>7247</v>
      </c>
      <c r="K599">
        <f>'Sicilia foglio di lavoro'!N598</f>
        <v>289188</v>
      </c>
      <c r="L599">
        <f>'Sicilia foglio di lavoro'!O598</f>
        <v>6942</v>
      </c>
      <c r="M599" s="2">
        <f t="shared" ref="M599:M605" si="208">G599/E599</f>
        <v>3.3669141039236482E-2</v>
      </c>
      <c r="N599" s="2">
        <f t="shared" ref="N599:N605" si="209">H599/E599</f>
        <v>5.6998939554612936E-3</v>
      </c>
      <c r="O599" s="2">
        <f t="shared" ref="O599:O605" si="210">J599/E599</f>
        <v>0.96063096500530221</v>
      </c>
    </row>
    <row r="600" spans="1:15">
      <c r="A600" s="4">
        <v>44488</v>
      </c>
      <c r="B600">
        <f>'Sicilia foglio di lavoro'!B599</f>
        <v>6559037</v>
      </c>
      <c r="C600">
        <f>'Sicilia foglio di lavoro'!C599</f>
        <v>2502537</v>
      </c>
      <c r="D600">
        <f>'Sicilia foglio di lavoro'!E599</f>
        <v>303938</v>
      </c>
      <c r="E600">
        <f>'Sicilia foglio di lavoro'!G599</f>
        <v>6847</v>
      </c>
      <c r="F600">
        <f>'Sicilia foglio di lavoro'!H599</f>
        <v>303</v>
      </c>
      <c r="G600">
        <f>'Sicilia foglio di lavoro'!I599</f>
        <v>255</v>
      </c>
      <c r="H600">
        <f>'Sicilia foglio di lavoro'!J599</f>
        <v>48</v>
      </c>
      <c r="I600">
        <f>'Sicilia foglio di lavoro'!K599</f>
        <v>6</v>
      </c>
      <c r="J600">
        <f>'Sicilia foglio di lavoro'!M599</f>
        <v>6544</v>
      </c>
      <c r="K600">
        <f>'Sicilia foglio di lavoro'!N599</f>
        <v>290136</v>
      </c>
      <c r="L600">
        <f>'Sicilia foglio di lavoro'!O599</f>
        <v>6955</v>
      </c>
      <c r="M600" s="2">
        <f t="shared" si="208"/>
        <v>3.724258799474222E-2</v>
      </c>
      <c r="N600" s="2">
        <f t="shared" si="209"/>
        <v>7.0103695048926535E-3</v>
      </c>
      <c r="O600" s="2">
        <f t="shared" si="210"/>
        <v>0.95574704250036513</v>
      </c>
    </row>
    <row r="601" spans="1:15">
      <c r="A601" s="4">
        <v>44489</v>
      </c>
      <c r="B601">
        <f>'Sicilia foglio di lavoro'!B600</f>
        <v>6573656</v>
      </c>
      <c r="C601">
        <f>'Sicilia foglio di lavoro'!C600</f>
        <v>2508577</v>
      </c>
      <c r="D601">
        <f>'Sicilia foglio di lavoro'!E600</f>
        <v>304306</v>
      </c>
      <c r="E601">
        <f>'Sicilia foglio di lavoro'!G600</f>
        <v>6806</v>
      </c>
      <c r="F601">
        <f>'Sicilia foglio di lavoro'!H600</f>
        <v>312</v>
      </c>
      <c r="G601">
        <f>'Sicilia foglio di lavoro'!I600</f>
        <v>263</v>
      </c>
      <c r="H601">
        <f>'Sicilia foglio di lavoro'!J600</f>
        <v>49</v>
      </c>
      <c r="I601">
        <f>'Sicilia foglio di lavoro'!K600</f>
        <v>6</v>
      </c>
      <c r="J601">
        <f>'Sicilia foglio di lavoro'!M600</f>
        <v>6494</v>
      </c>
      <c r="K601">
        <f>'Sicilia foglio di lavoro'!N600</f>
        <v>290540</v>
      </c>
      <c r="L601">
        <f>'Sicilia foglio di lavoro'!O600</f>
        <v>6960</v>
      </c>
      <c r="M601" s="2">
        <f t="shared" si="208"/>
        <v>3.8642374375550986E-2</v>
      </c>
      <c r="N601" s="2">
        <f t="shared" si="209"/>
        <v>7.1995298266235679E-3</v>
      </c>
      <c r="O601" s="2">
        <f t="shared" si="210"/>
        <v>0.9541580957978254</v>
      </c>
    </row>
    <row r="602" spans="1:15">
      <c r="A602" s="4">
        <v>44490</v>
      </c>
      <c r="B602">
        <f>'Sicilia foglio di lavoro'!B601</f>
        <v>6589097</v>
      </c>
      <c r="C602">
        <f>'Sicilia foglio di lavoro'!C601</f>
        <v>2513823</v>
      </c>
      <c r="D602">
        <f>'Sicilia foglio di lavoro'!E601</f>
        <v>304592</v>
      </c>
      <c r="E602">
        <f>'Sicilia foglio di lavoro'!G601</f>
        <v>6682</v>
      </c>
      <c r="F602">
        <f>'Sicilia foglio di lavoro'!H601</f>
        <v>314</v>
      </c>
      <c r="G602">
        <f>'Sicilia foglio di lavoro'!I601</f>
        <v>266</v>
      </c>
      <c r="H602">
        <f>'Sicilia foglio di lavoro'!J601</f>
        <v>48</v>
      </c>
      <c r="I602">
        <f>'Sicilia foglio di lavoro'!K601</f>
        <v>1</v>
      </c>
      <c r="J602">
        <f>'Sicilia foglio di lavoro'!M601</f>
        <v>6368</v>
      </c>
      <c r="K602">
        <f>'Sicilia foglio di lavoro'!N601</f>
        <v>290943</v>
      </c>
      <c r="L602">
        <f>'Sicilia foglio di lavoro'!O601</f>
        <v>6967</v>
      </c>
      <c r="M602" s="2">
        <f t="shared" si="208"/>
        <v>3.9808440586650701E-2</v>
      </c>
      <c r="N602" s="2">
        <f t="shared" si="209"/>
        <v>7.1834780005986228E-3</v>
      </c>
      <c r="O602" s="2">
        <f t="shared" si="210"/>
        <v>0.95300808141275062</v>
      </c>
    </row>
    <row r="603" spans="1:15">
      <c r="A603" s="4">
        <v>44491</v>
      </c>
      <c r="B603">
        <f>'Sicilia foglio di lavoro'!B602</f>
        <v>6602830</v>
      </c>
      <c r="C603">
        <f>'Sicilia foglio di lavoro'!C602</f>
        <v>2518072</v>
      </c>
      <c r="D603">
        <f>'Sicilia foglio di lavoro'!E602</f>
        <v>304992</v>
      </c>
      <c r="E603">
        <f>'Sicilia foglio di lavoro'!G602</f>
        <v>6695</v>
      </c>
      <c r="F603">
        <f>'Sicilia foglio di lavoro'!H602</f>
        <v>308</v>
      </c>
      <c r="G603">
        <f>'Sicilia foglio di lavoro'!I602</f>
        <v>264</v>
      </c>
      <c r="H603">
        <f>'Sicilia foglio di lavoro'!J602</f>
        <v>44</v>
      </c>
      <c r="I603">
        <f>'Sicilia foglio di lavoro'!K602</f>
        <v>1</v>
      </c>
      <c r="J603">
        <f>'Sicilia foglio di lavoro'!M602</f>
        <v>6387</v>
      </c>
      <c r="K603">
        <f>'Sicilia foglio di lavoro'!N602</f>
        <v>291324</v>
      </c>
      <c r="L603">
        <f>'Sicilia foglio di lavoro'!O602</f>
        <v>6973</v>
      </c>
      <c r="M603" s="2">
        <f t="shared" si="208"/>
        <v>3.9432412247946226E-2</v>
      </c>
      <c r="N603" s="2">
        <f t="shared" si="209"/>
        <v>6.5720687079910377E-3</v>
      </c>
      <c r="O603" s="2">
        <f t="shared" si="210"/>
        <v>0.95399551904406277</v>
      </c>
    </row>
    <row r="604" spans="1:15">
      <c r="A604" s="4">
        <v>44492</v>
      </c>
      <c r="B604">
        <f>'Sicilia foglio di lavoro'!B603</f>
        <v>6614989</v>
      </c>
      <c r="C604">
        <f>'Sicilia foglio di lavoro'!C603</f>
        <v>2522671</v>
      </c>
      <c r="D604">
        <f>'Sicilia foglio di lavoro'!E603</f>
        <v>305283</v>
      </c>
      <c r="E604">
        <f>'Sicilia foglio di lavoro'!G603</f>
        <v>6541</v>
      </c>
      <c r="F604">
        <f>'Sicilia foglio di lavoro'!H603</f>
        <v>310</v>
      </c>
      <c r="G604">
        <f>'Sicilia foglio di lavoro'!I603</f>
        <v>268</v>
      </c>
      <c r="H604">
        <f>'Sicilia foglio di lavoro'!J603</f>
        <v>42</v>
      </c>
      <c r="I604">
        <f>'Sicilia foglio di lavoro'!K603</f>
        <v>0</v>
      </c>
      <c r="J604">
        <f>'Sicilia foglio di lavoro'!M603</f>
        <v>6231</v>
      </c>
      <c r="K604">
        <f>'Sicilia foglio di lavoro'!N603</f>
        <v>291763</v>
      </c>
      <c r="L604">
        <f>'Sicilia foglio di lavoro'!O603</f>
        <v>6979</v>
      </c>
      <c r="M604" s="2">
        <f t="shared" si="208"/>
        <v>4.0972328390154411E-2</v>
      </c>
      <c r="N604" s="2">
        <f t="shared" si="209"/>
        <v>6.4210365387555417E-3</v>
      </c>
      <c r="O604" s="2">
        <f t="shared" si="210"/>
        <v>0.95260663507109</v>
      </c>
    </row>
    <row r="605" spans="1:15">
      <c r="A605" s="4">
        <v>44493</v>
      </c>
      <c r="B605">
        <f>'Sicilia foglio di lavoro'!B604</f>
        <v>6624741</v>
      </c>
      <c r="C605">
        <f>'Sicilia foglio di lavoro'!C604</f>
        <v>2526273</v>
      </c>
      <c r="D605">
        <f>'Sicilia foglio di lavoro'!E604</f>
        <v>305658</v>
      </c>
      <c r="E605">
        <f>'Sicilia foglio di lavoro'!G604</f>
        <v>6668</v>
      </c>
      <c r="F605">
        <f>'Sicilia foglio di lavoro'!H604</f>
        <v>309</v>
      </c>
      <c r="G605">
        <f>'Sicilia foglio di lavoro'!I604</f>
        <v>267</v>
      </c>
      <c r="H605">
        <f>'Sicilia foglio di lavoro'!J604</f>
        <v>42</v>
      </c>
      <c r="I605">
        <f>'Sicilia foglio di lavoro'!K604</f>
        <v>0</v>
      </c>
      <c r="J605">
        <f>'Sicilia foglio di lavoro'!M604</f>
        <v>6359</v>
      </c>
      <c r="K605">
        <f>'Sicilia foglio di lavoro'!N604</f>
        <v>292004</v>
      </c>
      <c r="L605">
        <f>'Sicilia foglio di lavoro'!O604</f>
        <v>6986</v>
      </c>
      <c r="M605" s="2">
        <f t="shared" si="208"/>
        <v>4.0041991601679663E-2</v>
      </c>
      <c r="N605" s="2">
        <f t="shared" si="209"/>
        <v>6.2987402519496102E-3</v>
      </c>
      <c r="O605" s="2">
        <f t="shared" si="210"/>
        <v>0.9536592681463707</v>
      </c>
    </row>
    <row r="606" spans="1:15">
      <c r="A606" s="4">
        <v>44494</v>
      </c>
      <c r="B606">
        <f>'Sicilia foglio di lavoro'!B605</f>
        <v>6634778</v>
      </c>
      <c r="C606">
        <f>'Sicilia foglio di lavoro'!C605</f>
        <v>2530160</v>
      </c>
      <c r="D606">
        <f>'Sicilia foglio di lavoro'!E605</f>
        <v>306101</v>
      </c>
      <c r="E606">
        <f>'Sicilia foglio di lavoro'!G605</f>
        <v>7030</v>
      </c>
      <c r="F606">
        <f>'Sicilia foglio di lavoro'!H605</f>
        <v>329</v>
      </c>
      <c r="G606">
        <f>'Sicilia foglio di lavoro'!I605</f>
        <v>290</v>
      </c>
      <c r="H606">
        <f>'Sicilia foglio di lavoro'!J605</f>
        <v>39</v>
      </c>
      <c r="I606">
        <f>'Sicilia foglio di lavoro'!K605</f>
        <v>0</v>
      </c>
      <c r="J606">
        <f>'Sicilia foglio di lavoro'!M605</f>
        <v>6701</v>
      </c>
      <c r="K606">
        <f>'Sicilia foglio di lavoro'!N605</f>
        <v>292085</v>
      </c>
      <c r="L606">
        <f>'Sicilia foglio di lavoro'!O605</f>
        <v>6986</v>
      </c>
      <c r="M606" s="2">
        <f t="shared" ref="M606:M612" si="211">G606/E606</f>
        <v>4.1251778093883355E-2</v>
      </c>
      <c r="N606" s="2">
        <f t="shared" ref="N606:N612" si="212">H606/E606</f>
        <v>5.5476529160739686E-3</v>
      </c>
      <c r="O606" s="2">
        <f t="shared" ref="O606:O612" si="213">J606/E606</f>
        <v>0.95320056899004268</v>
      </c>
    </row>
    <row r="607" spans="1:15">
      <c r="A607" s="4">
        <v>44495</v>
      </c>
      <c r="B607">
        <f>'Sicilia foglio di lavoro'!B606</f>
        <v>6652775</v>
      </c>
      <c r="C607">
        <f>'Sicilia foglio di lavoro'!C606</f>
        <v>2536929</v>
      </c>
      <c r="D607">
        <f>'Sicilia foglio di lavoro'!E606</f>
        <v>306585</v>
      </c>
      <c r="E607">
        <f>'Sicilia foglio di lavoro'!G606</f>
        <v>7115</v>
      </c>
      <c r="F607">
        <f>'Sicilia foglio di lavoro'!H606</f>
        <v>322</v>
      </c>
      <c r="G607">
        <f>'Sicilia foglio di lavoro'!I606</f>
        <v>284</v>
      </c>
      <c r="H607">
        <f>'Sicilia foglio di lavoro'!J606</f>
        <v>38</v>
      </c>
      <c r="I607">
        <f>'Sicilia foglio di lavoro'!K606</f>
        <v>5</v>
      </c>
      <c r="J607">
        <f>'Sicilia foglio di lavoro'!M606</f>
        <v>6793</v>
      </c>
      <c r="K607">
        <f>'Sicilia foglio di lavoro'!N606</f>
        <v>292476</v>
      </c>
      <c r="L607">
        <f>'Sicilia foglio di lavoro'!O606</f>
        <v>6994</v>
      </c>
      <c r="M607" s="2">
        <f t="shared" si="211"/>
        <v>3.9915671117357693E-2</v>
      </c>
      <c r="N607" s="2">
        <f t="shared" si="212"/>
        <v>5.3408292340126496E-3</v>
      </c>
      <c r="O607" s="2">
        <f t="shared" si="213"/>
        <v>0.9547434996486297</v>
      </c>
    </row>
    <row r="608" spans="1:15">
      <c r="A608" s="4">
        <v>44496</v>
      </c>
      <c r="B608">
        <f>'Sicilia foglio di lavoro'!B607</f>
        <v>6665488</v>
      </c>
      <c r="C608">
        <f>'Sicilia foglio di lavoro'!C607</f>
        <v>2541684</v>
      </c>
      <c r="D608">
        <f>'Sicilia foglio di lavoro'!E607</f>
        <v>306867</v>
      </c>
      <c r="E608">
        <f>'Sicilia foglio di lavoro'!G607</f>
        <v>6979</v>
      </c>
      <c r="F608">
        <f>'Sicilia foglio di lavoro'!H607</f>
        <v>318</v>
      </c>
      <c r="G608">
        <f>'Sicilia foglio di lavoro'!I607</f>
        <v>280</v>
      </c>
      <c r="H608">
        <f>'Sicilia foglio di lavoro'!J607</f>
        <v>38</v>
      </c>
      <c r="I608">
        <f>'Sicilia foglio di lavoro'!K607</f>
        <v>3</v>
      </c>
      <c r="J608">
        <f>'Sicilia foglio di lavoro'!M607</f>
        <v>6661</v>
      </c>
      <c r="K608">
        <f>'Sicilia foglio di lavoro'!N607</f>
        <v>292888</v>
      </c>
      <c r="L608">
        <f>'Sicilia foglio di lavoro'!O607</f>
        <v>7000</v>
      </c>
      <c r="M608" s="2">
        <f t="shared" si="211"/>
        <v>4.0120361083249748E-2</v>
      </c>
      <c r="N608" s="2">
        <f t="shared" si="212"/>
        <v>5.4449061470124658E-3</v>
      </c>
      <c r="O608" s="2">
        <f t="shared" si="213"/>
        <v>0.95443473276973778</v>
      </c>
    </row>
    <row r="609" spans="1:15">
      <c r="A609" s="4">
        <v>44497</v>
      </c>
      <c r="B609">
        <f>'Sicilia foglio di lavoro'!B608</f>
        <v>6678897</v>
      </c>
      <c r="C609">
        <f>'Sicilia foglio di lavoro'!C608</f>
        <v>2546363</v>
      </c>
      <c r="D609">
        <f>'Sicilia foglio di lavoro'!E608</f>
        <v>307175</v>
      </c>
      <c r="E609">
        <f>'Sicilia foglio di lavoro'!G608</f>
        <v>7044</v>
      </c>
      <c r="F609">
        <f>'Sicilia foglio di lavoro'!H608</f>
        <v>324</v>
      </c>
      <c r="G609">
        <f>'Sicilia foglio di lavoro'!I608</f>
        <v>286</v>
      </c>
      <c r="H609">
        <f>'Sicilia foglio di lavoro'!J608</f>
        <v>38</v>
      </c>
      <c r="I609">
        <f>'Sicilia foglio di lavoro'!K608</f>
        <v>3</v>
      </c>
      <c r="J609">
        <f>'Sicilia foglio di lavoro'!M608</f>
        <v>6720</v>
      </c>
      <c r="K609">
        <f>'Sicilia foglio di lavoro'!N608</f>
        <v>293122</v>
      </c>
      <c r="L609">
        <f>'Sicilia foglio di lavoro'!O608</f>
        <v>7009</v>
      </c>
      <c r="M609" s="2">
        <f t="shared" si="211"/>
        <v>4.0601930721181144E-2</v>
      </c>
      <c r="N609" s="2">
        <f t="shared" si="212"/>
        <v>5.3946621237932991E-3</v>
      </c>
      <c r="O609" s="2">
        <f t="shared" si="213"/>
        <v>0.95400340715502552</v>
      </c>
    </row>
    <row r="610" spans="1:15">
      <c r="A610" s="4">
        <v>44498</v>
      </c>
      <c r="B610">
        <f>'Sicilia foglio di lavoro'!B609</f>
        <v>6691548</v>
      </c>
      <c r="C610">
        <f>'Sicilia foglio di lavoro'!C609</f>
        <v>2551005</v>
      </c>
      <c r="D610">
        <f>'Sicilia foglio di lavoro'!E609</f>
        <v>307646</v>
      </c>
      <c r="E610">
        <f>'Sicilia foglio di lavoro'!G609</f>
        <v>7142</v>
      </c>
      <c r="F610">
        <f>'Sicilia foglio di lavoro'!H609</f>
        <v>321</v>
      </c>
      <c r="G610">
        <f>'Sicilia foglio di lavoro'!I609</f>
        <v>285</v>
      </c>
      <c r="H610">
        <f>'Sicilia foglio di lavoro'!J609</f>
        <v>36</v>
      </c>
      <c r="I610">
        <f>'Sicilia foglio di lavoro'!K609</f>
        <v>1</v>
      </c>
      <c r="J610">
        <f>'Sicilia foglio di lavoro'!M609</f>
        <v>6821</v>
      </c>
      <c r="K610">
        <f>'Sicilia foglio di lavoro'!N609</f>
        <v>293492</v>
      </c>
      <c r="L610">
        <f>'Sicilia foglio di lavoro'!O609</f>
        <v>7012</v>
      </c>
      <c r="M610" s="2">
        <f t="shared" si="211"/>
        <v>3.9904788574628952E-2</v>
      </c>
      <c r="N610" s="2">
        <f t="shared" si="212"/>
        <v>5.04060487258471E-3</v>
      </c>
      <c r="O610" s="2">
        <f t="shared" si="213"/>
        <v>0.95505460655278629</v>
      </c>
    </row>
    <row r="611" spans="1:15">
      <c r="A611" s="4">
        <v>44499</v>
      </c>
      <c r="B611">
        <f>'Sicilia foglio di lavoro'!B610</f>
        <v>6702701</v>
      </c>
      <c r="C611">
        <f>'Sicilia foglio di lavoro'!C610</f>
        <v>2554330</v>
      </c>
      <c r="D611">
        <f>'Sicilia foglio di lavoro'!E610</f>
        <v>307931</v>
      </c>
      <c r="E611">
        <f>'Sicilia foglio di lavoro'!G610</f>
        <v>7162</v>
      </c>
      <c r="F611">
        <f>'Sicilia foglio di lavoro'!H610</f>
        <v>318</v>
      </c>
      <c r="G611">
        <f>'Sicilia foglio di lavoro'!I610</f>
        <v>285</v>
      </c>
      <c r="H611">
        <f>'Sicilia foglio di lavoro'!J610</f>
        <v>33</v>
      </c>
      <c r="I611">
        <f>'Sicilia foglio di lavoro'!K610</f>
        <v>1</v>
      </c>
      <c r="J611">
        <f>'Sicilia foglio di lavoro'!M610</f>
        <v>6844</v>
      </c>
      <c r="K611">
        <f>'Sicilia foglio di lavoro'!N610</f>
        <v>293754</v>
      </c>
      <c r="L611">
        <f>'Sicilia foglio di lavoro'!O610</f>
        <v>7015</v>
      </c>
      <c r="M611" s="2">
        <f t="shared" si="211"/>
        <v>3.9793353811784421E-2</v>
      </c>
      <c r="N611" s="2">
        <f t="shared" si="212"/>
        <v>4.6076514939960905E-3</v>
      </c>
      <c r="O611" s="2">
        <f t="shared" si="213"/>
        <v>0.95559899469421949</v>
      </c>
    </row>
    <row r="612" spans="1:15">
      <c r="A612" s="4">
        <v>44500</v>
      </c>
      <c r="B612">
        <f>'Sicilia foglio di lavoro'!B611</f>
        <v>6713905</v>
      </c>
      <c r="C612">
        <f>'Sicilia foglio di lavoro'!C611</f>
        <v>2557904</v>
      </c>
      <c r="D612">
        <f>'Sicilia foglio di lavoro'!E611</f>
        <v>308232</v>
      </c>
      <c r="E612">
        <f>'Sicilia foglio di lavoro'!G611</f>
        <v>7197</v>
      </c>
      <c r="F612">
        <f>'Sicilia foglio di lavoro'!H611</f>
        <v>321</v>
      </c>
      <c r="G612">
        <f>'Sicilia foglio di lavoro'!I611</f>
        <v>288</v>
      </c>
      <c r="H612">
        <f>'Sicilia foglio di lavoro'!J611</f>
        <v>33</v>
      </c>
      <c r="I612">
        <f>'Sicilia foglio di lavoro'!K611</f>
        <v>3</v>
      </c>
      <c r="J612">
        <f>'Sicilia foglio di lavoro'!M611</f>
        <v>6876</v>
      </c>
      <c r="K612">
        <f>'Sicilia foglio di lavoro'!N611</f>
        <v>294018</v>
      </c>
      <c r="L612">
        <f>'Sicilia foglio di lavoro'!O611</f>
        <v>7017</v>
      </c>
      <c r="M612" s="2">
        <f t="shared" si="211"/>
        <v>4.0016673614005835E-2</v>
      </c>
      <c r="N612" s="2">
        <f t="shared" si="212"/>
        <v>4.5852438516048354E-3</v>
      </c>
      <c r="O612" s="2">
        <f t="shared" si="213"/>
        <v>0.95539808253438929</v>
      </c>
    </row>
    <row r="613" spans="1:15">
      <c r="A613" s="4">
        <v>44501</v>
      </c>
      <c r="B613">
        <f>'Sicilia foglio di lavoro'!B612</f>
        <v>6720909</v>
      </c>
      <c r="C613">
        <f>'Sicilia foglio di lavoro'!C612</f>
        <v>2560648</v>
      </c>
      <c r="D613">
        <f>'Sicilia foglio di lavoro'!E612</f>
        <v>308527</v>
      </c>
      <c r="E613">
        <f>'Sicilia foglio di lavoro'!G612</f>
        <v>7384</v>
      </c>
      <c r="F613">
        <f>'Sicilia foglio di lavoro'!H612</f>
        <v>336</v>
      </c>
      <c r="G613">
        <f>'Sicilia foglio di lavoro'!I612</f>
        <v>300</v>
      </c>
      <c r="H613">
        <f>'Sicilia foglio di lavoro'!J612</f>
        <v>36</v>
      </c>
      <c r="I613">
        <f>'Sicilia foglio di lavoro'!K612</f>
        <v>4</v>
      </c>
      <c r="J613">
        <f>'Sicilia foglio di lavoro'!M612</f>
        <v>7048</v>
      </c>
      <c r="K613">
        <f>'Sicilia foglio di lavoro'!N612</f>
        <v>294124</v>
      </c>
      <c r="L613">
        <f>'Sicilia foglio di lavoro'!O612</f>
        <v>7019</v>
      </c>
      <c r="M613" s="2">
        <f t="shared" ref="M613:M619" si="214">G613/E613</f>
        <v>4.0628385698808236E-2</v>
      </c>
      <c r="N613" s="2">
        <f t="shared" ref="N613:N619" si="215">H613/E613</f>
        <v>4.8754062838569879E-3</v>
      </c>
      <c r="O613" s="2">
        <f t="shared" ref="O613:O619" si="216">J613/E613</f>
        <v>0.95449620801733481</v>
      </c>
    </row>
    <row r="614" spans="1:15">
      <c r="A614" s="4">
        <v>44502</v>
      </c>
      <c r="B614">
        <f>'Sicilia foglio di lavoro'!B613</f>
        <v>6733937</v>
      </c>
      <c r="C614">
        <f>'Sicilia foglio di lavoro'!C613</f>
        <v>2564359</v>
      </c>
      <c r="D614">
        <f>'Sicilia foglio di lavoro'!E613</f>
        <v>308909</v>
      </c>
      <c r="E614">
        <f>'Sicilia foglio di lavoro'!G613</f>
        <v>7611</v>
      </c>
      <c r="F614">
        <f>'Sicilia foglio di lavoro'!H613</f>
        <v>345</v>
      </c>
      <c r="G614">
        <f>'Sicilia foglio di lavoro'!I613</f>
        <v>305</v>
      </c>
      <c r="H614">
        <f>'Sicilia foglio di lavoro'!J613</f>
        <v>40</v>
      </c>
      <c r="I614">
        <f>'Sicilia foglio di lavoro'!K613</f>
        <v>6</v>
      </c>
      <c r="J614">
        <f>'Sicilia foglio di lavoro'!M613</f>
        <v>7266</v>
      </c>
      <c r="K614">
        <f>'Sicilia foglio di lavoro'!N613</f>
        <v>294276</v>
      </c>
      <c r="L614">
        <f>'Sicilia foglio di lavoro'!O613</f>
        <v>7022</v>
      </c>
      <c r="M614" s="2">
        <f t="shared" si="214"/>
        <v>4.0073577716463013E-2</v>
      </c>
      <c r="N614" s="2">
        <f t="shared" si="215"/>
        <v>5.2555511759295754E-3</v>
      </c>
      <c r="O614" s="2">
        <f t="shared" si="216"/>
        <v>0.9546708711076074</v>
      </c>
    </row>
    <row r="615" spans="1:15">
      <c r="A615" s="4">
        <v>44503</v>
      </c>
      <c r="B615">
        <f>'Sicilia foglio di lavoro'!B614</f>
        <v>6767350</v>
      </c>
      <c r="C615">
        <f>'Sicilia foglio di lavoro'!C614</f>
        <v>2569924</v>
      </c>
      <c r="D615">
        <f>'Sicilia foglio di lavoro'!E614</f>
        <v>309307</v>
      </c>
      <c r="E615">
        <f>'Sicilia foglio di lavoro'!G614</f>
        <v>7401</v>
      </c>
      <c r="F615">
        <f>'Sicilia foglio di lavoro'!H614</f>
        <v>345</v>
      </c>
      <c r="G615">
        <f>'Sicilia foglio di lavoro'!I614</f>
        <v>305</v>
      </c>
      <c r="H615">
        <f>'Sicilia foglio di lavoro'!J614</f>
        <v>40</v>
      </c>
      <c r="I615">
        <f>'Sicilia foglio di lavoro'!K614</f>
        <v>4</v>
      </c>
      <c r="J615">
        <f>'Sicilia foglio di lavoro'!M614</f>
        <v>7056</v>
      </c>
      <c r="K615">
        <f>'Sicilia foglio di lavoro'!N614</f>
        <v>294877</v>
      </c>
      <c r="L615">
        <f>'Sicilia foglio di lavoro'!O614</f>
        <v>7029</v>
      </c>
      <c r="M615" s="2">
        <f t="shared" si="214"/>
        <v>4.1210647209836505E-2</v>
      </c>
      <c r="N615" s="2">
        <f t="shared" si="215"/>
        <v>5.4046750439129846E-3</v>
      </c>
      <c r="O615" s="2">
        <f t="shared" si="216"/>
        <v>0.95338467774625046</v>
      </c>
    </row>
    <row r="616" spans="1:15">
      <c r="A616" s="4">
        <v>44504</v>
      </c>
      <c r="B616">
        <f>'Sicilia foglio di lavoro'!B615</f>
        <v>6792616</v>
      </c>
      <c r="C616">
        <f>'Sicilia foglio di lavoro'!C615</f>
        <v>2575561</v>
      </c>
      <c r="D616">
        <f>'Sicilia foglio di lavoro'!E615</f>
        <v>309679</v>
      </c>
      <c r="E616">
        <f>'Sicilia foglio di lavoro'!G615</f>
        <v>7467</v>
      </c>
      <c r="F616">
        <f>'Sicilia foglio di lavoro'!H615</f>
        <v>339</v>
      </c>
      <c r="G616">
        <f>'Sicilia foglio di lavoro'!I615</f>
        <v>302</v>
      </c>
      <c r="H616">
        <f>'Sicilia foglio di lavoro'!J615</f>
        <v>37</v>
      </c>
      <c r="I616">
        <f>'Sicilia foglio di lavoro'!K615</f>
        <v>1</v>
      </c>
      <c r="J616">
        <f>'Sicilia foglio di lavoro'!M615</f>
        <v>7128</v>
      </c>
      <c r="K616">
        <f>'Sicilia foglio di lavoro'!N615</f>
        <v>295179</v>
      </c>
      <c r="L616">
        <f>'Sicilia foglio di lavoro'!O615</f>
        <v>7033</v>
      </c>
      <c r="M616" s="2">
        <f t="shared" si="214"/>
        <v>4.0444623007901435E-2</v>
      </c>
      <c r="N616" s="2">
        <f t="shared" si="215"/>
        <v>4.9551359314316326E-3</v>
      </c>
      <c r="O616" s="2">
        <f t="shared" si="216"/>
        <v>0.95460024106066699</v>
      </c>
    </row>
    <row r="617" spans="1:15">
      <c r="A617" s="4">
        <v>44505</v>
      </c>
      <c r="B617">
        <f>'Sicilia foglio di lavoro'!B616</f>
        <v>6817217</v>
      </c>
      <c r="C617">
        <f>'Sicilia foglio di lavoro'!C616</f>
        <v>2580723</v>
      </c>
      <c r="D617">
        <f>'Sicilia foglio di lavoro'!E616</f>
        <v>310145</v>
      </c>
      <c r="E617">
        <f>'Sicilia foglio di lavoro'!G616</f>
        <v>7639</v>
      </c>
      <c r="F617">
        <f>'Sicilia foglio di lavoro'!H616</f>
        <v>350</v>
      </c>
      <c r="G617">
        <f>'Sicilia foglio di lavoro'!I616</f>
        <v>311</v>
      </c>
      <c r="H617">
        <f>'Sicilia foglio di lavoro'!J616</f>
        <v>39</v>
      </c>
      <c r="I617">
        <f>'Sicilia foglio di lavoro'!K616</f>
        <v>3</v>
      </c>
      <c r="J617">
        <f>'Sicilia foglio di lavoro'!M616</f>
        <v>7289</v>
      </c>
      <c r="K617">
        <f>'Sicilia foglio di lavoro'!N616</f>
        <v>295464</v>
      </c>
      <c r="L617">
        <f>'Sicilia foglio di lavoro'!O616</f>
        <v>7042</v>
      </c>
      <c r="M617" s="2">
        <f t="shared" si="214"/>
        <v>4.0712135096216781E-2</v>
      </c>
      <c r="N617" s="2">
        <f t="shared" si="215"/>
        <v>5.1053802853776673E-3</v>
      </c>
      <c r="O617" s="2">
        <f t="shared" si="216"/>
        <v>0.9541824846184056</v>
      </c>
    </row>
    <row r="618" spans="1:15">
      <c r="A618" s="4">
        <v>44506</v>
      </c>
      <c r="B618">
        <f>'Sicilia foglio di lavoro'!B617</f>
        <v>6838321</v>
      </c>
      <c r="C618">
        <f>'Sicilia foglio di lavoro'!C617</f>
        <v>2584924</v>
      </c>
      <c r="D618">
        <f>'Sicilia foglio di lavoro'!E617</f>
        <v>310446</v>
      </c>
      <c r="E618">
        <f>'Sicilia foglio di lavoro'!G617</f>
        <v>7572</v>
      </c>
      <c r="F618">
        <f>'Sicilia foglio di lavoro'!H617</f>
        <v>367</v>
      </c>
      <c r="G618">
        <f>'Sicilia foglio di lavoro'!I617</f>
        <v>324</v>
      </c>
      <c r="H618">
        <f>'Sicilia foglio di lavoro'!J617</f>
        <v>43</v>
      </c>
      <c r="I618">
        <f>'Sicilia foglio di lavoro'!K617</f>
        <v>5</v>
      </c>
      <c r="J618">
        <f>'Sicilia foglio di lavoro'!M617</f>
        <v>7205</v>
      </c>
      <c r="K618">
        <f>'Sicilia foglio di lavoro'!N617</f>
        <v>295828</v>
      </c>
      <c r="L618">
        <f>'Sicilia foglio di lavoro'!O617</f>
        <v>7046</v>
      </c>
      <c r="M618" s="2">
        <f t="shared" si="214"/>
        <v>4.2789223454833596E-2</v>
      </c>
      <c r="N618" s="2">
        <f t="shared" si="215"/>
        <v>5.6788166930797678E-3</v>
      </c>
      <c r="O618" s="2">
        <f t="shared" si="216"/>
        <v>0.95153195985208661</v>
      </c>
    </row>
    <row r="619" spans="1:15">
      <c r="A619" s="4">
        <v>44507</v>
      </c>
      <c r="B619">
        <f>'Sicilia foglio di lavoro'!B618</f>
        <v>6859605</v>
      </c>
      <c r="C619">
        <f>'Sicilia foglio di lavoro'!C618</f>
        <v>2588694</v>
      </c>
      <c r="D619">
        <f>'Sicilia foglio di lavoro'!E618</f>
        <v>310805</v>
      </c>
      <c r="E619">
        <f>'Sicilia foglio di lavoro'!G618</f>
        <v>7777</v>
      </c>
      <c r="F619">
        <f>'Sicilia foglio di lavoro'!H618</f>
        <v>362</v>
      </c>
      <c r="G619">
        <f>'Sicilia foglio di lavoro'!I618</f>
        <v>320</v>
      </c>
      <c r="H619">
        <f>'Sicilia foglio di lavoro'!J618</f>
        <v>42</v>
      </c>
      <c r="I619">
        <f>'Sicilia foglio di lavoro'!K618</f>
        <v>5</v>
      </c>
      <c r="J619">
        <f>'Sicilia foglio di lavoro'!M618</f>
        <v>7415</v>
      </c>
      <c r="K619">
        <f>'Sicilia foglio di lavoro'!N618</f>
        <v>295980</v>
      </c>
      <c r="L619">
        <f>'Sicilia foglio di lavoro'!O618</f>
        <v>7048</v>
      </c>
      <c r="M619" s="2">
        <f t="shared" si="214"/>
        <v>4.1146971840041145E-2</v>
      </c>
      <c r="N619" s="2">
        <f t="shared" si="215"/>
        <v>5.4005400540054005E-3</v>
      </c>
      <c r="O619" s="2">
        <f t="shared" si="216"/>
        <v>0.9534524881059534</v>
      </c>
    </row>
    <row r="620" spans="1:15">
      <c r="A620" s="4">
        <v>44508</v>
      </c>
      <c r="B620">
        <f>'Sicilia foglio di lavoro'!B619</f>
        <v>6875676</v>
      </c>
      <c r="C620">
        <f>'Sicilia foglio di lavoro'!C619</f>
        <v>2595944</v>
      </c>
      <c r="D620">
        <f>'Sicilia foglio di lavoro'!E619</f>
        <v>311575</v>
      </c>
      <c r="E620">
        <f>'Sicilia foglio di lavoro'!G619</f>
        <v>8425</v>
      </c>
      <c r="F620">
        <f>'Sicilia foglio di lavoro'!H619</f>
        <v>379</v>
      </c>
      <c r="G620">
        <f>'Sicilia foglio di lavoro'!I619</f>
        <v>333</v>
      </c>
      <c r="H620">
        <f>'Sicilia foglio di lavoro'!J619</f>
        <v>46</v>
      </c>
      <c r="I620">
        <f>'Sicilia foglio di lavoro'!K619</f>
        <v>6</v>
      </c>
      <c r="J620">
        <f>'Sicilia foglio di lavoro'!M619</f>
        <v>8046</v>
      </c>
      <c r="K620">
        <f>'Sicilia foglio di lavoro'!N619</f>
        <v>296101</v>
      </c>
      <c r="L620">
        <f>'Sicilia foglio di lavoro'!O619</f>
        <v>7049</v>
      </c>
      <c r="M620" s="2">
        <f t="shared" ref="M620:M626" si="217">G620/E620</f>
        <v>3.9525222551928786E-2</v>
      </c>
      <c r="N620" s="2">
        <f t="shared" ref="N620:N626" si="218">H620/E620</f>
        <v>5.4599406528189915E-3</v>
      </c>
      <c r="O620" s="2">
        <f t="shared" ref="O620:O626" si="219">J620/E620</f>
        <v>0.95501483679525223</v>
      </c>
    </row>
    <row r="621" spans="1:15">
      <c r="A621" s="4">
        <v>44509</v>
      </c>
      <c r="B621">
        <f>'Sicilia foglio di lavoro'!B620</f>
        <v>6908842</v>
      </c>
      <c r="C621">
        <f>'Sicilia foglio di lavoro'!C620</f>
        <v>2602759</v>
      </c>
      <c r="D621">
        <f>'Sicilia foglio di lavoro'!E620</f>
        <v>312079</v>
      </c>
      <c r="E621">
        <f>'Sicilia foglio di lavoro'!G620</f>
        <v>8624</v>
      </c>
      <c r="F621">
        <f>'Sicilia foglio di lavoro'!H620</f>
        <v>394</v>
      </c>
      <c r="G621">
        <f>'Sicilia foglio di lavoro'!I620</f>
        <v>346</v>
      </c>
      <c r="H621">
        <f>'Sicilia foglio di lavoro'!J620</f>
        <v>48</v>
      </c>
      <c r="I621">
        <f>'Sicilia foglio di lavoro'!K620</f>
        <v>2</v>
      </c>
      <c r="J621">
        <f>'Sicilia foglio di lavoro'!M620</f>
        <v>8230</v>
      </c>
      <c r="K621">
        <f>'Sicilia foglio di lavoro'!N620</f>
        <v>296395</v>
      </c>
      <c r="L621">
        <f>'Sicilia foglio di lavoro'!O620</f>
        <v>7060</v>
      </c>
      <c r="M621" s="2">
        <f t="shared" si="217"/>
        <v>4.0120593692022262E-2</v>
      </c>
      <c r="N621" s="2">
        <f t="shared" si="218"/>
        <v>5.5658627087198514E-3</v>
      </c>
      <c r="O621" s="2">
        <f t="shared" si="219"/>
        <v>0.95431354359925791</v>
      </c>
    </row>
    <row r="622" spans="1:15">
      <c r="A622" s="4">
        <v>44510</v>
      </c>
      <c r="B622">
        <f>'Sicilia foglio di lavoro'!B621</f>
        <v>6932126</v>
      </c>
      <c r="C622">
        <f>'Sicilia foglio di lavoro'!C621</f>
        <v>2609250</v>
      </c>
      <c r="D622">
        <f>'Sicilia foglio di lavoro'!E621</f>
        <v>312651</v>
      </c>
      <c r="E622">
        <f>'Sicilia foglio di lavoro'!G621</f>
        <v>8671</v>
      </c>
      <c r="F622">
        <f>'Sicilia foglio di lavoro'!H621</f>
        <v>370</v>
      </c>
      <c r="G622">
        <f>'Sicilia foglio di lavoro'!I621</f>
        <v>320</v>
      </c>
      <c r="H622">
        <f>'Sicilia foglio di lavoro'!J621</f>
        <v>50</v>
      </c>
      <c r="I622">
        <f>'Sicilia foglio di lavoro'!K621</f>
        <v>3</v>
      </c>
      <c r="J622">
        <f>'Sicilia foglio di lavoro'!M621</f>
        <v>8301</v>
      </c>
      <c r="K622">
        <f>'Sicilia foglio di lavoro'!N621</f>
        <v>296911</v>
      </c>
      <c r="L622">
        <f>'Sicilia foglio di lavoro'!O621</f>
        <v>7069</v>
      </c>
      <c r="M622" s="2">
        <f t="shared" si="217"/>
        <v>3.6904624610771534E-2</v>
      </c>
      <c r="N622" s="2">
        <f t="shared" si="218"/>
        <v>5.7663475954330525E-3</v>
      </c>
      <c r="O622" s="2">
        <f t="shared" si="219"/>
        <v>0.95732902779379536</v>
      </c>
    </row>
    <row r="623" spans="1:15">
      <c r="A623" s="4">
        <v>44511</v>
      </c>
      <c r="B623">
        <f>'Sicilia foglio di lavoro'!B622</f>
        <v>6958377</v>
      </c>
      <c r="C623">
        <f>'Sicilia foglio di lavoro'!C622</f>
        <v>2615517</v>
      </c>
      <c r="D623">
        <f>'Sicilia foglio di lavoro'!E622</f>
        <v>313267</v>
      </c>
      <c r="E623">
        <f>'Sicilia foglio di lavoro'!G622</f>
        <v>8859</v>
      </c>
      <c r="F623">
        <f>'Sicilia foglio di lavoro'!H622</f>
        <v>368</v>
      </c>
      <c r="G623">
        <f>'Sicilia foglio di lavoro'!I622</f>
        <v>321</v>
      </c>
      <c r="H623">
        <f>'Sicilia foglio di lavoro'!J622</f>
        <v>47</v>
      </c>
      <c r="I623">
        <f>'Sicilia foglio di lavoro'!K622</f>
        <v>1</v>
      </c>
      <c r="J623">
        <f>'Sicilia foglio di lavoro'!M622</f>
        <v>8491</v>
      </c>
      <c r="K623">
        <f>'Sicilia foglio di lavoro'!N622</f>
        <v>297330</v>
      </c>
      <c r="L623">
        <f>'Sicilia foglio di lavoro'!O622</f>
        <v>7078</v>
      </c>
      <c r="M623" s="2">
        <f t="shared" si="217"/>
        <v>3.6234337961395191E-2</v>
      </c>
      <c r="N623" s="2">
        <f t="shared" si="218"/>
        <v>5.3053392030703236E-3</v>
      </c>
      <c r="O623" s="2">
        <f t="shared" si="219"/>
        <v>0.95846032283553451</v>
      </c>
    </row>
    <row r="624" spans="1:15">
      <c r="A624" s="4">
        <v>44512</v>
      </c>
      <c r="B624">
        <f>'Sicilia foglio di lavoro'!B623</f>
        <v>6981486</v>
      </c>
      <c r="C624">
        <f>'Sicilia foglio di lavoro'!C623</f>
        <v>2621505</v>
      </c>
      <c r="D624">
        <f>'Sicilia foglio di lavoro'!E623</f>
        <v>313813</v>
      </c>
      <c r="E624">
        <f>'Sicilia foglio di lavoro'!G623</f>
        <v>8985</v>
      </c>
      <c r="F624">
        <f>'Sicilia foglio di lavoro'!H623</f>
        <v>358</v>
      </c>
      <c r="G624">
        <f>'Sicilia foglio di lavoro'!I623</f>
        <v>308</v>
      </c>
      <c r="H624">
        <f>'Sicilia foglio di lavoro'!J623</f>
        <v>50</v>
      </c>
      <c r="I624">
        <f>'Sicilia foglio di lavoro'!K623</f>
        <v>3</v>
      </c>
      <c r="J624">
        <f>'Sicilia foglio di lavoro'!M623</f>
        <v>8627</v>
      </c>
      <c r="K624">
        <f>'Sicilia foglio di lavoro'!N623</f>
        <v>297743</v>
      </c>
      <c r="L624">
        <f>'Sicilia foglio di lavoro'!O623</f>
        <v>7085</v>
      </c>
      <c r="M624" s="2">
        <f t="shared" si="217"/>
        <v>3.427935447968837E-2</v>
      </c>
      <c r="N624" s="2">
        <f t="shared" si="218"/>
        <v>5.5648302726766831E-3</v>
      </c>
      <c r="O624" s="2">
        <f t="shared" si="219"/>
        <v>0.96015581524763494</v>
      </c>
    </row>
    <row r="625" spans="1:15">
      <c r="A625" s="4">
        <v>44513</v>
      </c>
      <c r="B625">
        <f>'Sicilia foglio di lavoro'!B624</f>
        <v>7002238</v>
      </c>
      <c r="C625">
        <f>'Sicilia foglio di lavoro'!C624</f>
        <v>2626557</v>
      </c>
      <c r="D625">
        <f>'Sicilia foglio di lavoro'!E624</f>
        <v>314140</v>
      </c>
      <c r="E625">
        <f>'Sicilia foglio di lavoro'!G624</f>
        <v>9006</v>
      </c>
      <c r="F625">
        <f>'Sicilia foglio di lavoro'!H624</f>
        <v>370</v>
      </c>
      <c r="G625">
        <f>'Sicilia foglio di lavoro'!I624</f>
        <v>320</v>
      </c>
      <c r="H625">
        <f>'Sicilia foglio di lavoro'!J624</f>
        <v>50</v>
      </c>
      <c r="I625">
        <f>'Sicilia foglio di lavoro'!K624</f>
        <v>2</v>
      </c>
      <c r="J625">
        <f>'Sicilia foglio di lavoro'!M624</f>
        <v>8636</v>
      </c>
      <c r="K625">
        <f>'Sicilia foglio di lavoro'!N624</f>
        <v>298046</v>
      </c>
      <c r="L625">
        <f>'Sicilia foglio di lavoro'!O624</f>
        <v>7088</v>
      </c>
      <c r="M625" s="2">
        <f t="shared" si="217"/>
        <v>3.5531867643793028E-2</v>
      </c>
      <c r="N625" s="2">
        <f t="shared" si="218"/>
        <v>5.5518543193426601E-3</v>
      </c>
      <c r="O625" s="2">
        <f t="shared" si="219"/>
        <v>0.9589162780368643</v>
      </c>
    </row>
    <row r="626" spans="1:15">
      <c r="A626" s="4">
        <v>44514</v>
      </c>
      <c r="B626">
        <f>'Sicilia foglio di lavoro'!B625</f>
        <v>7024093</v>
      </c>
      <c r="C626">
        <f>'Sicilia foglio di lavoro'!C625</f>
        <v>2630536</v>
      </c>
      <c r="D626">
        <f>'Sicilia foglio di lavoro'!E625</f>
        <v>314641</v>
      </c>
      <c r="E626">
        <f>'Sicilia foglio di lavoro'!G625</f>
        <v>9077</v>
      </c>
      <c r="F626">
        <f>'Sicilia foglio di lavoro'!H625</f>
        <v>376</v>
      </c>
      <c r="G626">
        <f>'Sicilia foglio di lavoro'!I625</f>
        <v>326</v>
      </c>
      <c r="H626">
        <f>'Sicilia foglio di lavoro'!J625</f>
        <v>50</v>
      </c>
      <c r="I626">
        <f>'Sicilia foglio di lavoro'!K625</f>
        <v>2</v>
      </c>
      <c r="J626">
        <f>'Sicilia foglio di lavoro'!M625</f>
        <v>8701</v>
      </c>
      <c r="K626">
        <f>'Sicilia foglio di lavoro'!N625</f>
        <v>298474</v>
      </c>
      <c r="L626">
        <f>'Sicilia foglio di lavoro'!O625</f>
        <v>7090</v>
      </c>
      <c r="M626" s="2">
        <f t="shared" si="217"/>
        <v>3.5914949873306158E-2</v>
      </c>
      <c r="N626" s="2">
        <f t="shared" si="218"/>
        <v>5.5084278946788585E-3</v>
      </c>
      <c r="O626" s="2">
        <f t="shared" si="219"/>
        <v>0.95857662223201501</v>
      </c>
    </row>
    <row r="627" spans="1:15">
      <c r="A627" s="4">
        <v>44515</v>
      </c>
      <c r="B627">
        <f>'Sicilia foglio di lavoro'!B626</f>
        <v>7037365</v>
      </c>
      <c r="C627">
        <f>'Sicilia foglio di lavoro'!C626</f>
        <v>2634850</v>
      </c>
      <c r="D627">
        <f>'Sicilia foglio di lavoro'!E626</f>
        <v>315083</v>
      </c>
      <c r="E627">
        <f>'Sicilia foglio di lavoro'!G626</f>
        <v>9432</v>
      </c>
      <c r="F627">
        <f>'Sicilia foglio di lavoro'!H626</f>
        <v>384</v>
      </c>
      <c r="G627">
        <f>'Sicilia foglio di lavoro'!I626</f>
        <v>338</v>
      </c>
      <c r="H627">
        <f>'Sicilia foglio di lavoro'!J626</f>
        <v>46</v>
      </c>
      <c r="I627">
        <f>'Sicilia foglio di lavoro'!K626</f>
        <v>3</v>
      </c>
      <c r="J627">
        <f>'Sicilia foglio di lavoro'!M626</f>
        <v>9048</v>
      </c>
      <c r="K627">
        <f>'Sicilia foglio di lavoro'!N626</f>
        <v>298558</v>
      </c>
      <c r="L627">
        <f>'Sicilia foglio di lavoro'!O626</f>
        <v>7093</v>
      </c>
      <c r="M627" s="2">
        <f t="shared" ref="M627:M633" si="220">G627/E627</f>
        <v>3.5835453774385073E-2</v>
      </c>
      <c r="N627" s="2">
        <f t="shared" ref="N627:N633" si="221">H627/E627</f>
        <v>4.877014418999152E-3</v>
      </c>
      <c r="O627" s="2">
        <f t="shared" ref="O627:O633" si="222">J627/E627</f>
        <v>0.95928753180661575</v>
      </c>
    </row>
    <row r="628" spans="1:15">
      <c r="A628" s="4">
        <v>44516</v>
      </c>
      <c r="B628">
        <f>'Sicilia foglio di lavoro'!B627</f>
        <v>7072586</v>
      </c>
      <c r="C628">
        <f>'Sicilia foglio di lavoro'!C627</f>
        <v>2643499</v>
      </c>
      <c r="D628">
        <f>'Sicilia foglio di lavoro'!E627</f>
        <v>315635</v>
      </c>
      <c r="E628">
        <f>'Sicilia foglio di lavoro'!G627</f>
        <v>9536</v>
      </c>
      <c r="F628">
        <f>'Sicilia foglio di lavoro'!H627</f>
        <v>398</v>
      </c>
      <c r="G628">
        <f>'Sicilia foglio di lavoro'!I627</f>
        <v>351</v>
      </c>
      <c r="H628">
        <f>'Sicilia foglio di lavoro'!J627</f>
        <v>47</v>
      </c>
      <c r="I628">
        <f>'Sicilia foglio di lavoro'!K627</f>
        <v>3</v>
      </c>
      <c r="J628">
        <f>'Sicilia foglio di lavoro'!M627</f>
        <v>9138</v>
      </c>
      <c r="K628">
        <f>'Sicilia foglio di lavoro'!N627</f>
        <v>298990</v>
      </c>
      <c r="L628">
        <f>'Sicilia foglio di lavoro'!O627</f>
        <v>7109</v>
      </c>
      <c r="M628" s="2">
        <f t="shared" si="220"/>
        <v>3.6807885906040269E-2</v>
      </c>
      <c r="N628" s="2">
        <f t="shared" si="221"/>
        <v>4.9286912751677851E-3</v>
      </c>
      <c r="O628" s="2">
        <f t="shared" si="222"/>
        <v>0.95826342281879195</v>
      </c>
    </row>
    <row r="629" spans="1:15">
      <c r="A629" s="4">
        <v>44517</v>
      </c>
      <c r="B629">
        <f>'Sicilia foglio di lavoro'!B628</f>
        <v>7098962</v>
      </c>
      <c r="C629">
        <f>'Sicilia foglio di lavoro'!C628</f>
        <v>2649987</v>
      </c>
      <c r="D629">
        <f>'Sicilia foglio di lavoro'!E628</f>
        <v>316126</v>
      </c>
      <c r="E629">
        <f>'Sicilia foglio di lavoro'!G628</f>
        <v>9613</v>
      </c>
      <c r="F629">
        <f>'Sicilia foglio di lavoro'!H628</f>
        <v>394</v>
      </c>
      <c r="G629">
        <f>'Sicilia foglio di lavoro'!I628</f>
        <v>351</v>
      </c>
      <c r="H629">
        <f>'Sicilia foglio di lavoro'!J628</f>
        <v>43</v>
      </c>
      <c r="I629">
        <f>'Sicilia foglio di lavoro'!K628</f>
        <v>2</v>
      </c>
      <c r="J629">
        <f>'Sicilia foglio di lavoro'!M628</f>
        <v>9219</v>
      </c>
      <c r="K629">
        <f>'Sicilia foglio di lavoro'!N628</f>
        <v>299397</v>
      </c>
      <c r="L629">
        <f>'Sicilia foglio di lavoro'!O628</f>
        <v>7116</v>
      </c>
      <c r="M629" s="2">
        <f t="shared" si="220"/>
        <v>3.6513055237698946E-2</v>
      </c>
      <c r="N629" s="2">
        <f t="shared" si="221"/>
        <v>4.4731093311141164E-3</v>
      </c>
      <c r="O629" s="2">
        <f t="shared" si="222"/>
        <v>0.9590138354311869</v>
      </c>
    </row>
    <row r="630" spans="1:15">
      <c r="A630" s="4">
        <v>44518</v>
      </c>
      <c r="B630">
        <f>'Sicilia foglio di lavoro'!B629</f>
        <v>7125269</v>
      </c>
      <c r="C630">
        <f>'Sicilia foglio di lavoro'!C629</f>
        <v>2656193</v>
      </c>
      <c r="D630">
        <f>'Sicilia foglio di lavoro'!E629</f>
        <v>316641</v>
      </c>
      <c r="E630">
        <f>'Sicilia foglio di lavoro'!G629</f>
        <v>9734</v>
      </c>
      <c r="F630">
        <f>'Sicilia foglio di lavoro'!H629</f>
        <v>388</v>
      </c>
      <c r="G630">
        <f>'Sicilia foglio di lavoro'!I629</f>
        <v>345</v>
      </c>
      <c r="H630">
        <f>'Sicilia foglio di lavoro'!J629</f>
        <v>43</v>
      </c>
      <c r="I630">
        <f>'Sicilia foglio di lavoro'!K629</f>
        <v>3</v>
      </c>
      <c r="J630">
        <f>'Sicilia foglio di lavoro'!M629</f>
        <v>9346</v>
      </c>
      <c r="K630">
        <f>'Sicilia foglio di lavoro'!N629</f>
        <v>299782</v>
      </c>
      <c r="L630">
        <f>'Sicilia foglio di lavoro'!O629</f>
        <v>7125</v>
      </c>
      <c r="M630" s="2">
        <f t="shared" si="220"/>
        <v>3.5442777891925209E-2</v>
      </c>
      <c r="N630" s="2">
        <f t="shared" si="221"/>
        <v>4.4175056502979244E-3</v>
      </c>
      <c r="O630" s="2">
        <f t="shared" si="222"/>
        <v>0.96013971645777685</v>
      </c>
    </row>
    <row r="631" spans="1:15">
      <c r="A631" s="4">
        <v>44519</v>
      </c>
      <c r="B631">
        <f>'Sicilia foglio di lavoro'!B630</f>
        <v>7152627</v>
      </c>
      <c r="C631">
        <f>'Sicilia foglio di lavoro'!C630</f>
        <v>2663060</v>
      </c>
      <c r="D631">
        <f>'Sicilia foglio di lavoro'!E630</f>
        <v>317296</v>
      </c>
      <c r="E631">
        <f>'Sicilia foglio di lavoro'!G630</f>
        <v>10033</v>
      </c>
      <c r="F631">
        <f>'Sicilia foglio di lavoro'!H630</f>
        <v>370</v>
      </c>
      <c r="G631">
        <f>'Sicilia foglio di lavoro'!I630</f>
        <v>332</v>
      </c>
      <c r="H631">
        <f>'Sicilia foglio di lavoro'!J630</f>
        <v>38</v>
      </c>
      <c r="I631">
        <f>'Sicilia foglio di lavoro'!K630</f>
        <v>0</v>
      </c>
      <c r="J631">
        <f>'Sicilia foglio di lavoro'!M630</f>
        <v>9663</v>
      </c>
      <c r="K631">
        <f>'Sicilia foglio di lavoro'!N630</f>
        <v>300132</v>
      </c>
      <c r="L631">
        <f>'Sicilia foglio di lavoro'!O630</f>
        <v>7131</v>
      </c>
      <c r="M631" s="2">
        <f t="shared" si="220"/>
        <v>3.3090800358815904E-2</v>
      </c>
      <c r="N631" s="2">
        <f t="shared" si="221"/>
        <v>3.7875012458885677E-3</v>
      </c>
      <c r="O631" s="2">
        <f t="shared" si="222"/>
        <v>0.96312169839529549</v>
      </c>
    </row>
    <row r="632" spans="1:15">
      <c r="A632" s="4">
        <v>44520</v>
      </c>
      <c r="B632">
        <f>'Sicilia foglio di lavoro'!B631</f>
        <v>7177686</v>
      </c>
      <c r="C632">
        <f>'Sicilia foglio di lavoro'!C631</f>
        <v>2669630</v>
      </c>
      <c r="D632">
        <f>'Sicilia foglio di lavoro'!E631</f>
        <v>317944</v>
      </c>
      <c r="E632">
        <f>'Sicilia foglio di lavoro'!G631</f>
        <v>10092</v>
      </c>
      <c r="F632">
        <f>'Sicilia foglio di lavoro'!H631</f>
        <v>386</v>
      </c>
      <c r="G632">
        <f>'Sicilia foglio di lavoro'!I631</f>
        <v>350</v>
      </c>
      <c r="H632">
        <f>'Sicilia foglio di lavoro'!J631</f>
        <v>36</v>
      </c>
      <c r="I632">
        <f>'Sicilia foglio di lavoro'!K631</f>
        <v>2</v>
      </c>
      <c r="J632">
        <f>'Sicilia foglio di lavoro'!M631</f>
        <v>9706</v>
      </c>
      <c r="K632">
        <f>'Sicilia foglio di lavoro'!N631</f>
        <v>300715</v>
      </c>
      <c r="L632">
        <f>'Sicilia foglio di lavoro'!O631</f>
        <v>7137</v>
      </c>
      <c r="M632" s="2">
        <f t="shared" si="220"/>
        <v>3.4680935394371781E-2</v>
      </c>
      <c r="N632" s="2">
        <f t="shared" si="221"/>
        <v>3.5671819262782403E-3</v>
      </c>
      <c r="O632" s="2">
        <f t="shared" si="222"/>
        <v>0.96175188267934997</v>
      </c>
    </row>
    <row r="633" spans="1:15">
      <c r="A633" s="4">
        <v>44521</v>
      </c>
      <c r="B633">
        <f>'Sicilia foglio di lavoro'!B632</f>
        <v>7200452</v>
      </c>
      <c r="C633">
        <f>'Sicilia foglio di lavoro'!C632</f>
        <v>2674940</v>
      </c>
      <c r="D633">
        <f>'Sicilia foglio di lavoro'!E632</f>
        <v>318511</v>
      </c>
      <c r="E633">
        <f>'Sicilia foglio di lavoro'!G632</f>
        <v>10382</v>
      </c>
      <c r="F633">
        <f>'Sicilia foglio di lavoro'!H632</f>
        <v>379</v>
      </c>
      <c r="G633">
        <f>'Sicilia foglio di lavoro'!I632</f>
        <v>339</v>
      </c>
      <c r="H633">
        <f>'Sicilia foglio di lavoro'!J632</f>
        <v>40</v>
      </c>
      <c r="I633">
        <f>'Sicilia foglio di lavoro'!K632</f>
        <v>5</v>
      </c>
      <c r="J633">
        <f>'Sicilia foglio di lavoro'!M632</f>
        <v>10003</v>
      </c>
      <c r="K633">
        <f>'Sicilia foglio di lavoro'!N632</f>
        <v>300983</v>
      </c>
      <c r="L633">
        <f>'Sicilia foglio di lavoro'!O632</f>
        <v>7146</v>
      </c>
      <c r="M633" s="2">
        <f t="shared" si="220"/>
        <v>3.265266807936814E-2</v>
      </c>
      <c r="N633" s="2">
        <f t="shared" si="221"/>
        <v>3.8528221922558272E-3</v>
      </c>
      <c r="O633" s="2">
        <f t="shared" si="222"/>
        <v>0.96349450972837603</v>
      </c>
    </row>
    <row r="634" spans="1:15">
      <c r="A634" s="4">
        <v>44522</v>
      </c>
      <c r="B634">
        <f>'Sicilia foglio di lavoro'!B633</f>
        <v>7214379</v>
      </c>
      <c r="C634">
        <f>'Sicilia foglio di lavoro'!C633</f>
        <v>2678965</v>
      </c>
      <c r="D634">
        <f>'Sicilia foglio di lavoro'!E633</f>
        <v>319025</v>
      </c>
      <c r="E634">
        <f>'Sicilia foglio di lavoro'!G633</f>
        <v>10778</v>
      </c>
      <c r="F634">
        <f>'Sicilia foglio di lavoro'!H633</f>
        <v>393</v>
      </c>
      <c r="G634">
        <f>'Sicilia foglio di lavoro'!I633</f>
        <v>352</v>
      </c>
      <c r="H634">
        <f>'Sicilia foglio di lavoro'!J633</f>
        <v>41</v>
      </c>
      <c r="I634">
        <f>'Sicilia foglio di lavoro'!K633</f>
        <v>2</v>
      </c>
      <c r="J634">
        <f>'Sicilia foglio di lavoro'!M633</f>
        <v>10385</v>
      </c>
      <c r="K634">
        <f>'Sicilia foglio di lavoro'!N633</f>
        <v>301101</v>
      </c>
      <c r="L634">
        <f>'Sicilia foglio di lavoro'!O633</f>
        <v>7146</v>
      </c>
      <c r="M634" s="2">
        <f t="shared" ref="M634:M640" si="223">G634/E634</f>
        <v>3.2659120430506589E-2</v>
      </c>
      <c r="N634" s="2">
        <f t="shared" ref="N634:N640" si="224">H634/E634</f>
        <v>3.8040452774169603E-3</v>
      </c>
      <c r="O634" s="2">
        <f t="shared" ref="O634:O640" si="225">J634/E634</f>
        <v>0.96353683429207648</v>
      </c>
    </row>
    <row r="635" spans="1:15">
      <c r="A635" s="4">
        <v>44523</v>
      </c>
      <c r="B635">
        <f>'Sicilia foglio di lavoro'!B634</f>
        <v>7249062</v>
      </c>
      <c r="C635">
        <f>'Sicilia foglio di lavoro'!C634</f>
        <v>2686571</v>
      </c>
      <c r="D635">
        <f>'Sicilia foglio di lavoro'!E634</f>
        <v>319530</v>
      </c>
      <c r="E635">
        <f>'Sicilia foglio di lavoro'!G634</f>
        <v>10903</v>
      </c>
      <c r="F635">
        <f>'Sicilia foglio di lavoro'!H634</f>
        <v>382</v>
      </c>
      <c r="G635">
        <f>'Sicilia foglio di lavoro'!I634</f>
        <v>340</v>
      </c>
      <c r="H635">
        <f>'Sicilia foglio di lavoro'!J634</f>
        <v>42</v>
      </c>
      <c r="I635">
        <f>'Sicilia foglio di lavoro'!K634</f>
        <v>2</v>
      </c>
      <c r="J635">
        <f>'Sicilia foglio di lavoro'!M634</f>
        <v>10521</v>
      </c>
      <c r="K635">
        <f>'Sicilia foglio di lavoro'!N634</f>
        <v>301465</v>
      </c>
      <c r="L635">
        <f>'Sicilia foglio di lavoro'!O634</f>
        <v>7162</v>
      </c>
      <c r="M635" s="2">
        <f t="shared" si="223"/>
        <v>3.118407777675869E-2</v>
      </c>
      <c r="N635" s="2">
        <f t="shared" si="224"/>
        <v>3.8521507841878383E-3</v>
      </c>
      <c r="O635" s="2">
        <f t="shared" si="225"/>
        <v>0.96496377143905343</v>
      </c>
    </row>
    <row r="636" spans="1:15">
      <c r="A636" s="4">
        <v>44524</v>
      </c>
      <c r="B636">
        <f>'Sicilia foglio di lavoro'!B635</f>
        <v>7275447</v>
      </c>
      <c r="C636">
        <f>'Sicilia foglio di lavoro'!C635</f>
        <v>2694996</v>
      </c>
      <c r="D636">
        <f>'Sicilia foglio di lavoro'!E635</f>
        <v>320232</v>
      </c>
      <c r="E636">
        <f>'Sicilia foglio di lavoro'!G635</f>
        <v>11098</v>
      </c>
      <c r="F636">
        <f>'Sicilia foglio di lavoro'!H635</f>
        <v>384</v>
      </c>
      <c r="G636">
        <f>'Sicilia foglio di lavoro'!I635</f>
        <v>343</v>
      </c>
      <c r="H636">
        <f>'Sicilia foglio di lavoro'!J635</f>
        <v>41</v>
      </c>
      <c r="I636">
        <f>'Sicilia foglio di lavoro'!K635</f>
        <v>2</v>
      </c>
      <c r="J636">
        <f>'Sicilia foglio di lavoro'!M635</f>
        <v>10714</v>
      </c>
      <c r="K636">
        <f>'Sicilia foglio di lavoro'!N635</f>
        <v>301966</v>
      </c>
      <c r="L636">
        <f>'Sicilia foglio di lavoro'!O635</f>
        <v>7168</v>
      </c>
      <c r="M636" s="2">
        <f t="shared" si="223"/>
        <v>3.0906469634168317E-2</v>
      </c>
      <c r="N636" s="2">
        <f t="shared" si="224"/>
        <v>3.6943593440259504E-3</v>
      </c>
      <c r="O636" s="2">
        <f t="shared" si="225"/>
        <v>0.96539917102180572</v>
      </c>
    </row>
    <row r="637" spans="1:15">
      <c r="A637" s="4">
        <v>44525</v>
      </c>
      <c r="B637">
        <f>'Sicilia foglio di lavoro'!B636</f>
        <v>7304200</v>
      </c>
      <c r="C637">
        <f>'Sicilia foglio di lavoro'!C636</f>
        <v>2702399</v>
      </c>
      <c r="D637">
        <f>'Sicilia foglio di lavoro'!E636</f>
        <v>320887</v>
      </c>
      <c r="E637">
        <f>'Sicilia foglio di lavoro'!G636</f>
        <v>11304</v>
      </c>
      <c r="F637">
        <f>'Sicilia foglio di lavoro'!H636</f>
        <v>376</v>
      </c>
      <c r="G637">
        <f>'Sicilia foglio di lavoro'!I636</f>
        <v>335</v>
      </c>
      <c r="H637">
        <f>'Sicilia foglio di lavoro'!J636</f>
        <v>41</v>
      </c>
      <c r="I637">
        <f>'Sicilia foglio di lavoro'!K636</f>
        <v>2</v>
      </c>
      <c r="J637">
        <f>'Sicilia foglio di lavoro'!M636</f>
        <v>10928</v>
      </c>
      <c r="K637">
        <f>'Sicilia foglio di lavoro'!N636</f>
        <v>302410</v>
      </c>
      <c r="L637">
        <f>'Sicilia foglio di lavoro'!O636</f>
        <v>7173</v>
      </c>
      <c r="M637" s="2">
        <f t="shared" si="223"/>
        <v>2.9635527246992217E-2</v>
      </c>
      <c r="N637" s="2">
        <f t="shared" si="224"/>
        <v>3.6270346779900919E-3</v>
      </c>
      <c r="O637" s="2">
        <f t="shared" si="225"/>
        <v>0.96673743807501766</v>
      </c>
    </row>
    <row r="638" spans="1:15">
      <c r="A638" s="4">
        <v>44526</v>
      </c>
      <c r="B638">
        <f>'Sicilia foglio di lavoro'!B637</f>
        <v>7331291</v>
      </c>
      <c r="C638">
        <f>'Sicilia foglio di lavoro'!C637</f>
        <v>2709131</v>
      </c>
      <c r="D638">
        <f>'Sicilia foglio di lavoro'!E637</f>
        <v>321696</v>
      </c>
      <c r="E638">
        <f>'Sicilia foglio di lavoro'!G637</f>
        <v>11239</v>
      </c>
      <c r="F638">
        <f>'Sicilia foglio di lavoro'!H637</f>
        <v>371</v>
      </c>
      <c r="G638">
        <f>'Sicilia foglio di lavoro'!I637</f>
        <v>328</v>
      </c>
      <c r="H638">
        <f>'Sicilia foglio di lavoro'!J637</f>
        <v>43</v>
      </c>
      <c r="I638">
        <f>'Sicilia foglio di lavoro'!K637</f>
        <v>5</v>
      </c>
      <c r="J638">
        <f>'Sicilia foglio di lavoro'!M637</f>
        <v>10868</v>
      </c>
      <c r="K638">
        <f>'Sicilia foglio di lavoro'!N637</f>
        <v>303278</v>
      </c>
      <c r="L638">
        <f>'Sicilia foglio di lavoro'!O637</f>
        <v>7179</v>
      </c>
      <c r="M638" s="2">
        <f t="shared" si="223"/>
        <v>2.9184091111308836E-2</v>
      </c>
      <c r="N638" s="2">
        <f t="shared" si="224"/>
        <v>3.8259631639825605E-3</v>
      </c>
      <c r="O638" s="2">
        <f t="shared" si="225"/>
        <v>0.96698994572470864</v>
      </c>
    </row>
    <row r="639" spans="1:15">
      <c r="A639" s="4">
        <v>44527</v>
      </c>
      <c r="B639">
        <f>'Sicilia foglio di lavoro'!B638</f>
        <v>7358017</v>
      </c>
      <c r="C639">
        <f>'Sicilia foglio di lavoro'!C638</f>
        <v>2716274</v>
      </c>
      <c r="D639">
        <f>'Sicilia foglio di lavoro'!E638</f>
        <v>322341</v>
      </c>
      <c r="E639">
        <f>'Sicilia foglio di lavoro'!G638</f>
        <v>11376</v>
      </c>
      <c r="F639">
        <f>'Sicilia foglio di lavoro'!H638</f>
        <v>367</v>
      </c>
      <c r="G639">
        <f>'Sicilia foglio di lavoro'!I638</f>
        <v>322</v>
      </c>
      <c r="H639">
        <f>'Sicilia foglio di lavoro'!J638</f>
        <v>45</v>
      </c>
      <c r="I639">
        <f>'Sicilia foglio di lavoro'!K638</f>
        <v>4</v>
      </c>
      <c r="J639">
        <f>'Sicilia foglio di lavoro'!M638</f>
        <v>11009</v>
      </c>
      <c r="K639">
        <f>'Sicilia foglio di lavoro'!N638</f>
        <v>303778</v>
      </c>
      <c r="L639">
        <f>'Sicilia foglio di lavoro'!O638</f>
        <v>7187</v>
      </c>
      <c r="M639" s="2">
        <f t="shared" si="223"/>
        <v>2.8305203938115329E-2</v>
      </c>
      <c r="N639" s="2">
        <f t="shared" si="224"/>
        <v>3.9556962025316458E-3</v>
      </c>
      <c r="O639" s="2">
        <f t="shared" si="225"/>
        <v>0.96773909985935302</v>
      </c>
    </row>
    <row r="640" spans="1:15">
      <c r="A640" s="4">
        <v>44528</v>
      </c>
      <c r="B640">
        <f>'Sicilia foglio di lavoro'!B639</f>
        <v>7382802</v>
      </c>
      <c r="C640">
        <f>'Sicilia foglio di lavoro'!C639</f>
        <v>2722156</v>
      </c>
      <c r="D640">
        <f>'Sicilia foglio di lavoro'!E639</f>
        <v>323118</v>
      </c>
      <c r="E640">
        <f>'Sicilia foglio di lavoro'!G639</f>
        <v>11847</v>
      </c>
      <c r="F640">
        <f>'Sicilia foglio di lavoro'!H639</f>
        <v>359</v>
      </c>
      <c r="G640">
        <f>'Sicilia foglio di lavoro'!I639</f>
        <v>314</v>
      </c>
      <c r="H640">
        <f>'Sicilia foglio di lavoro'!J639</f>
        <v>45</v>
      </c>
      <c r="I640">
        <f>'Sicilia foglio di lavoro'!K639</f>
        <v>0</v>
      </c>
      <c r="J640">
        <f>'Sicilia foglio di lavoro'!M639</f>
        <v>11488</v>
      </c>
      <c r="K640">
        <f>'Sicilia foglio di lavoro'!N639</f>
        <v>304080</v>
      </c>
      <c r="L640">
        <f>'Sicilia foglio di lavoro'!O639</f>
        <v>7191</v>
      </c>
      <c r="M640" s="2">
        <f t="shared" si="223"/>
        <v>2.650460032075631E-2</v>
      </c>
      <c r="N640" s="2">
        <f t="shared" si="224"/>
        <v>3.7984299822739933E-3</v>
      </c>
      <c r="O640" s="2">
        <f t="shared" si="225"/>
        <v>0.96969696969696972</v>
      </c>
    </row>
    <row r="641" spans="1:15">
      <c r="A641" s="4">
        <v>44529</v>
      </c>
      <c r="B641">
        <f>'Sicilia foglio di lavoro'!B640</f>
        <v>7397538</v>
      </c>
      <c r="C641">
        <f>'Sicilia foglio di lavoro'!C640</f>
        <v>2726993</v>
      </c>
      <c r="D641">
        <f>'Sicilia foglio di lavoro'!E640</f>
        <v>323677</v>
      </c>
      <c r="E641">
        <f>'Sicilia foglio di lavoro'!G640</f>
        <v>12208</v>
      </c>
      <c r="F641">
        <f>'Sicilia foglio di lavoro'!H640</f>
        <v>365</v>
      </c>
      <c r="G641">
        <f>'Sicilia foglio di lavoro'!I640</f>
        <v>321</v>
      </c>
      <c r="H641">
        <f>'Sicilia foglio di lavoro'!J640</f>
        <v>44</v>
      </c>
      <c r="I641">
        <f>'Sicilia foglio di lavoro'!K640</f>
        <v>2</v>
      </c>
      <c r="J641">
        <f>'Sicilia foglio di lavoro'!M640</f>
        <v>11843</v>
      </c>
      <c r="K641">
        <f>'Sicilia foglio di lavoro'!N640</f>
        <v>304272</v>
      </c>
      <c r="L641">
        <f>'Sicilia foglio di lavoro'!O640</f>
        <v>7197</v>
      </c>
      <c r="M641" s="2">
        <f t="shared" ref="M641:M647" si="226">G641/E641</f>
        <v>2.6294233289646134E-2</v>
      </c>
      <c r="N641" s="2">
        <f t="shared" ref="N641:N647" si="227">H641/E641</f>
        <v>3.6041939711664484E-3</v>
      </c>
      <c r="O641" s="2">
        <f t="shared" ref="O641:O647" si="228">J641/E641</f>
        <v>0.9701015727391874</v>
      </c>
    </row>
    <row r="642" spans="1:15">
      <c r="A642" s="4">
        <v>44530</v>
      </c>
      <c r="B642">
        <f>'Sicilia foglio di lavoro'!B641</f>
        <v>7429936</v>
      </c>
      <c r="C642">
        <f>'Sicilia foglio di lavoro'!C641</f>
        <v>2733860</v>
      </c>
      <c r="D642">
        <f>'Sicilia foglio di lavoro'!E641</f>
        <v>324222</v>
      </c>
      <c r="E642">
        <f>'Sicilia foglio di lavoro'!G641</f>
        <v>12545</v>
      </c>
      <c r="F642">
        <f>'Sicilia foglio di lavoro'!H641</f>
        <v>351</v>
      </c>
      <c r="G642">
        <f>'Sicilia foglio di lavoro'!I641</f>
        <v>308</v>
      </c>
      <c r="H642">
        <f>'Sicilia foglio di lavoro'!J641</f>
        <v>43</v>
      </c>
      <c r="I642">
        <f>'Sicilia foglio di lavoro'!K641</f>
        <v>2</v>
      </c>
      <c r="J642">
        <f>'Sicilia foglio di lavoro'!M641</f>
        <v>12194</v>
      </c>
      <c r="K642">
        <f>'Sicilia foglio di lavoro'!N641</f>
        <v>304472</v>
      </c>
      <c r="L642">
        <f>'Sicilia foglio di lavoro'!O641</f>
        <v>7205</v>
      </c>
      <c r="M642" s="2">
        <f t="shared" si="226"/>
        <v>2.455161418891989E-2</v>
      </c>
      <c r="N642" s="2">
        <f t="shared" si="227"/>
        <v>3.4276604224790755E-3</v>
      </c>
      <c r="O642" s="2">
        <f t="shared" si="228"/>
        <v>0.97202072538860107</v>
      </c>
    </row>
    <row r="643" spans="1:15">
      <c r="A643" s="4">
        <v>44531</v>
      </c>
      <c r="B643">
        <f>'Sicilia foglio di lavoro'!B642</f>
        <v>7457876</v>
      </c>
      <c r="C643">
        <f>'Sicilia foglio di lavoro'!C642</f>
        <v>2742770</v>
      </c>
      <c r="D643">
        <f>'Sicilia foglio di lavoro'!E642</f>
        <v>324951</v>
      </c>
      <c r="E643">
        <f>'Sicilia foglio di lavoro'!G642</f>
        <v>12637</v>
      </c>
      <c r="F643">
        <f>'Sicilia foglio di lavoro'!H642</f>
        <v>351</v>
      </c>
      <c r="G643">
        <f>'Sicilia foglio di lavoro'!I642</f>
        <v>308</v>
      </c>
      <c r="H643">
        <f>'Sicilia foglio di lavoro'!J642</f>
        <v>43</v>
      </c>
      <c r="I643">
        <f>'Sicilia foglio di lavoro'!K642</f>
        <v>2</v>
      </c>
      <c r="J643">
        <f>'Sicilia foglio di lavoro'!M642</f>
        <v>12286</v>
      </c>
      <c r="K643">
        <f>'Sicilia foglio di lavoro'!N642</f>
        <v>305100</v>
      </c>
      <c r="L643">
        <f>'Sicilia foglio di lavoro'!O642</f>
        <v>7214</v>
      </c>
      <c r="M643" s="2">
        <f t="shared" si="226"/>
        <v>2.437287330853842E-2</v>
      </c>
      <c r="N643" s="2">
        <f t="shared" si="227"/>
        <v>3.4027063385297144E-3</v>
      </c>
      <c r="O643" s="2">
        <f t="shared" si="228"/>
        <v>0.97222442035293188</v>
      </c>
    </row>
    <row r="644" spans="1:15">
      <c r="A644" s="4">
        <v>44532</v>
      </c>
      <c r="B644">
        <f>'Sicilia foglio di lavoro'!B643</f>
        <v>7490587</v>
      </c>
      <c r="C644">
        <f>'Sicilia foglio di lavoro'!C643</f>
        <v>2752727</v>
      </c>
      <c r="D644">
        <f>'Sicilia foglio di lavoro'!E643</f>
        <v>325626</v>
      </c>
      <c r="E644">
        <f>'Sicilia foglio di lavoro'!G643</f>
        <v>12560</v>
      </c>
      <c r="F644">
        <f>'Sicilia foglio di lavoro'!H643</f>
        <v>351</v>
      </c>
      <c r="G644">
        <f>'Sicilia foglio di lavoro'!I643</f>
        <v>307</v>
      </c>
      <c r="H644">
        <f>'Sicilia foglio di lavoro'!J643</f>
        <v>44</v>
      </c>
      <c r="I644">
        <f>'Sicilia foglio di lavoro'!K643</f>
        <v>3</v>
      </c>
      <c r="J644">
        <f>'Sicilia foglio di lavoro'!M643</f>
        <v>12209</v>
      </c>
      <c r="K644">
        <f>'Sicilia foglio di lavoro'!N643</f>
        <v>305848</v>
      </c>
      <c r="L644">
        <f>'Sicilia foglio di lavoro'!O643</f>
        <v>7218</v>
      </c>
      <c r="M644" s="2">
        <f t="shared" si="226"/>
        <v>2.444267515923567E-2</v>
      </c>
      <c r="N644" s="2">
        <f t="shared" si="227"/>
        <v>3.5031847133757963E-3</v>
      </c>
      <c r="O644" s="2">
        <f t="shared" si="228"/>
        <v>0.97205414012738856</v>
      </c>
    </row>
    <row r="645" spans="1:15">
      <c r="A645" s="4">
        <v>44533</v>
      </c>
      <c r="B645">
        <f>'Sicilia foglio di lavoro'!B644</f>
        <v>7516946</v>
      </c>
      <c r="C645">
        <f>'Sicilia foglio di lavoro'!C644</f>
        <v>2760238</v>
      </c>
      <c r="D645">
        <f>'Sicilia foglio di lavoro'!E644</f>
        <v>326462</v>
      </c>
      <c r="E645">
        <f>'Sicilia foglio di lavoro'!G644</f>
        <v>12822</v>
      </c>
      <c r="F645">
        <f>'Sicilia foglio di lavoro'!H644</f>
        <v>356</v>
      </c>
      <c r="G645">
        <f>'Sicilia foglio di lavoro'!I644</f>
        <v>311</v>
      </c>
      <c r="H645">
        <f>'Sicilia foglio di lavoro'!J644</f>
        <v>45</v>
      </c>
      <c r="I645">
        <f>'Sicilia foglio di lavoro'!K644</f>
        <v>1</v>
      </c>
      <c r="J645">
        <f>'Sicilia foglio di lavoro'!M644</f>
        <v>12466</v>
      </c>
      <c r="K645">
        <f>'Sicilia foglio di lavoro'!N644</f>
        <v>306417</v>
      </c>
      <c r="L645">
        <f>'Sicilia foglio di lavoro'!O644</f>
        <v>7223</v>
      </c>
      <c r="M645" s="2">
        <f t="shared" si="226"/>
        <v>2.4255186398377787E-2</v>
      </c>
      <c r="N645" s="2">
        <f t="shared" si="227"/>
        <v>3.5095928872250818E-3</v>
      </c>
      <c r="O645" s="2">
        <f t="shared" si="228"/>
        <v>0.97223522071439716</v>
      </c>
    </row>
    <row r="646" spans="1:15">
      <c r="A646" s="4">
        <v>44534</v>
      </c>
      <c r="B646">
        <f>'Sicilia foglio di lavoro'!B645</f>
        <v>7542898</v>
      </c>
      <c r="C646">
        <f>'Sicilia foglio di lavoro'!C645</f>
        <v>2765901</v>
      </c>
      <c r="D646">
        <f>'Sicilia foglio di lavoro'!E645</f>
        <v>327011</v>
      </c>
      <c r="E646">
        <f>'Sicilia foglio di lavoro'!G645</f>
        <v>12845</v>
      </c>
      <c r="F646">
        <f>'Sicilia foglio di lavoro'!H645</f>
        <v>345</v>
      </c>
      <c r="G646">
        <f>'Sicilia foglio di lavoro'!I645</f>
        <v>300</v>
      </c>
      <c r="H646">
        <f>'Sicilia foglio di lavoro'!J645</f>
        <v>45</v>
      </c>
      <c r="I646">
        <f>'Sicilia foglio di lavoro'!K645</f>
        <v>3</v>
      </c>
      <c r="J646">
        <f>'Sicilia foglio di lavoro'!M645</f>
        <v>12500</v>
      </c>
      <c r="K646">
        <f>'Sicilia foglio di lavoro'!N645</f>
        <v>306938</v>
      </c>
      <c r="L646">
        <f>'Sicilia foglio di lavoro'!O645</f>
        <v>7228</v>
      </c>
      <c r="M646" s="2">
        <f t="shared" si="226"/>
        <v>2.3355391202802646E-2</v>
      </c>
      <c r="N646" s="2">
        <f t="shared" si="227"/>
        <v>3.5033086804203972E-3</v>
      </c>
      <c r="O646" s="2">
        <f t="shared" si="228"/>
        <v>0.97314130011677691</v>
      </c>
    </row>
    <row r="647" spans="1:15">
      <c r="A647" s="4">
        <v>44535</v>
      </c>
      <c r="B647">
        <f>'Sicilia foglio di lavoro'!B646</f>
        <v>7568183</v>
      </c>
      <c r="C647">
        <f>'Sicilia foglio di lavoro'!C646</f>
        <v>2772002</v>
      </c>
      <c r="D647">
        <f>'Sicilia foglio di lavoro'!E646</f>
        <v>327881</v>
      </c>
      <c r="E647">
        <f>'Sicilia foglio di lavoro'!G646</f>
        <v>13317</v>
      </c>
      <c r="F647">
        <f>'Sicilia foglio di lavoro'!H646</f>
        <v>347</v>
      </c>
      <c r="G647">
        <f>'Sicilia foglio di lavoro'!I646</f>
        <v>304</v>
      </c>
      <c r="H647">
        <f>'Sicilia foglio di lavoro'!J646</f>
        <v>43</v>
      </c>
      <c r="I647">
        <f>'Sicilia foglio di lavoro'!K646</f>
        <v>1</v>
      </c>
      <c r="J647">
        <f>'Sicilia foglio di lavoro'!M646</f>
        <v>12970</v>
      </c>
      <c r="K647">
        <f>'Sicilia foglio di lavoro'!N646</f>
        <v>307330</v>
      </c>
      <c r="L647">
        <f>'Sicilia foglio di lavoro'!O646</f>
        <v>7234</v>
      </c>
      <c r="M647" s="2">
        <f t="shared" si="226"/>
        <v>2.2827964256213862E-2</v>
      </c>
      <c r="N647" s="2">
        <f t="shared" si="227"/>
        <v>3.2289554704513028E-3</v>
      </c>
      <c r="O647" s="2">
        <f t="shared" si="228"/>
        <v>0.97394308027333487</v>
      </c>
    </row>
    <row r="648" spans="1:15">
      <c r="A648" s="4">
        <v>44536</v>
      </c>
      <c r="B648">
        <f>'Sicilia foglio di lavoro'!B647</f>
        <v>7583152</v>
      </c>
      <c r="C648">
        <f>'Sicilia foglio di lavoro'!C647</f>
        <v>2776485</v>
      </c>
      <c r="D648">
        <f>'Sicilia foglio di lavoro'!E647</f>
        <v>328386</v>
      </c>
      <c r="E648">
        <f>'Sicilia foglio di lavoro'!G647</f>
        <v>13703</v>
      </c>
      <c r="F648">
        <f>'Sicilia foglio di lavoro'!H647</f>
        <v>362</v>
      </c>
      <c r="G648">
        <f>'Sicilia foglio di lavoro'!I647</f>
        <v>317</v>
      </c>
      <c r="H648">
        <f>'Sicilia foglio di lavoro'!J647</f>
        <v>45</v>
      </c>
      <c r="I648">
        <f>'Sicilia foglio di lavoro'!K647</f>
        <v>3</v>
      </c>
      <c r="J648">
        <f>'Sicilia foglio di lavoro'!M647</f>
        <v>13341</v>
      </c>
      <c r="K648">
        <f>'Sicilia foglio di lavoro'!N647</f>
        <v>307443</v>
      </c>
      <c r="L648">
        <f>'Sicilia foglio di lavoro'!O647</f>
        <v>7240</v>
      </c>
      <c r="M648" s="2">
        <f t="shared" ref="M648:M654" si="229">G648/E648</f>
        <v>2.3133620375100344E-2</v>
      </c>
      <c r="N648" s="2">
        <f t="shared" ref="N648:N654" si="230">H648/E648</f>
        <v>3.2839524191782821E-3</v>
      </c>
      <c r="O648" s="2">
        <f t="shared" ref="O648:O654" si="231">J648/E648</f>
        <v>0.97358242720572141</v>
      </c>
    </row>
    <row r="649" spans="1:15">
      <c r="A649" s="4">
        <v>44537</v>
      </c>
      <c r="B649">
        <f>'Sicilia foglio di lavoro'!B648</f>
        <v>7615322</v>
      </c>
      <c r="C649">
        <f>'Sicilia foglio di lavoro'!C648</f>
        <v>2785915</v>
      </c>
      <c r="D649">
        <f>'Sicilia foglio di lavoro'!E648</f>
        <v>329361</v>
      </c>
      <c r="E649">
        <f>'Sicilia foglio di lavoro'!G648</f>
        <v>14110</v>
      </c>
      <c r="F649">
        <f>'Sicilia foglio di lavoro'!H648</f>
        <v>373</v>
      </c>
      <c r="G649">
        <f>'Sicilia foglio di lavoro'!I648</f>
        <v>327</v>
      </c>
      <c r="H649">
        <f>'Sicilia foglio di lavoro'!J648</f>
        <v>46</v>
      </c>
      <c r="I649">
        <f>'Sicilia foglio di lavoro'!K648</f>
        <v>3</v>
      </c>
      <c r="J649">
        <f>'Sicilia foglio di lavoro'!M648</f>
        <v>13737</v>
      </c>
      <c r="K649">
        <f>'Sicilia foglio di lavoro'!N648</f>
        <v>308001</v>
      </c>
      <c r="L649">
        <f>'Sicilia foglio di lavoro'!O648</f>
        <v>7250</v>
      </c>
      <c r="M649" s="2">
        <f t="shared" si="229"/>
        <v>2.3175053153791637E-2</v>
      </c>
      <c r="N649" s="2">
        <f t="shared" si="230"/>
        <v>3.260099220411056E-3</v>
      </c>
      <c r="O649" s="2">
        <f t="shared" si="231"/>
        <v>0.97356484762579731</v>
      </c>
    </row>
    <row r="650" spans="1:15">
      <c r="A650" s="4">
        <v>44538</v>
      </c>
      <c r="B650">
        <f>'Sicilia foglio di lavoro'!B649</f>
        <v>7638651</v>
      </c>
      <c r="C650">
        <f>'Sicilia foglio di lavoro'!C649</f>
        <v>2791362</v>
      </c>
      <c r="D650">
        <f>'Sicilia foglio di lavoro'!E649</f>
        <v>329979</v>
      </c>
      <c r="E650">
        <f>'Sicilia foglio di lavoro'!G649</f>
        <v>14009</v>
      </c>
      <c r="F650">
        <f>'Sicilia foglio di lavoro'!H649</f>
        <v>366</v>
      </c>
      <c r="G650">
        <f>'Sicilia foglio di lavoro'!I649</f>
        <v>320</v>
      </c>
      <c r="H650">
        <f>'Sicilia foglio di lavoro'!J649</f>
        <v>46</v>
      </c>
      <c r="I650">
        <f>'Sicilia foglio di lavoro'!K649</f>
        <v>2</v>
      </c>
      <c r="J650">
        <f>'Sicilia foglio di lavoro'!M649</f>
        <v>13643</v>
      </c>
      <c r="K650">
        <f>'Sicilia foglio di lavoro'!N649</f>
        <v>308710</v>
      </c>
      <c r="L650">
        <f>'Sicilia foglio di lavoro'!O649</f>
        <v>7260</v>
      </c>
      <c r="M650" s="2">
        <f t="shared" si="229"/>
        <v>2.2842458419587409E-2</v>
      </c>
      <c r="N650" s="2">
        <f t="shared" si="230"/>
        <v>3.2836033978156901E-3</v>
      </c>
      <c r="O650" s="2">
        <f t="shared" si="231"/>
        <v>0.97387393818259693</v>
      </c>
    </row>
    <row r="651" spans="1:15">
      <c r="A651" s="4">
        <v>44539</v>
      </c>
      <c r="B651">
        <f>'Sicilia foglio di lavoro'!B650</f>
        <v>7654925</v>
      </c>
      <c r="C651">
        <f>'Sicilia foglio di lavoro'!C650</f>
        <v>2797963</v>
      </c>
      <c r="D651">
        <f>'Sicilia foglio di lavoro'!E650</f>
        <v>330768</v>
      </c>
      <c r="E651">
        <f>'Sicilia foglio di lavoro'!G650</f>
        <v>14543</v>
      </c>
      <c r="F651">
        <f>'Sicilia foglio di lavoro'!H650</f>
        <v>387</v>
      </c>
      <c r="G651">
        <f>'Sicilia foglio di lavoro'!I650</f>
        <v>339</v>
      </c>
      <c r="H651">
        <f>'Sicilia foglio di lavoro'!J650</f>
        <v>48</v>
      </c>
      <c r="I651">
        <f>'Sicilia foglio di lavoro'!K650</f>
        <v>3</v>
      </c>
      <c r="J651">
        <f>'Sicilia foglio di lavoro'!M650</f>
        <v>14156</v>
      </c>
      <c r="K651">
        <f>'Sicilia foglio di lavoro'!N650</f>
        <v>308963</v>
      </c>
      <c r="L651">
        <f>'Sicilia foglio di lavoro'!O650</f>
        <v>7262</v>
      </c>
      <c r="M651" s="2">
        <f t="shared" si="229"/>
        <v>2.3310183593481401E-2</v>
      </c>
      <c r="N651" s="2">
        <f t="shared" si="230"/>
        <v>3.3005569689885167E-3</v>
      </c>
      <c r="O651" s="2">
        <f t="shared" si="231"/>
        <v>0.97338925943753007</v>
      </c>
    </row>
    <row r="652" spans="1:15">
      <c r="A652" s="4">
        <v>44540</v>
      </c>
      <c r="B652">
        <f>'Sicilia foglio di lavoro'!B651</f>
        <v>7687427</v>
      </c>
      <c r="C652">
        <f>'Sicilia foglio di lavoro'!C651</f>
        <v>2806210</v>
      </c>
      <c r="D652">
        <f>'Sicilia foglio di lavoro'!E651</f>
        <v>331911</v>
      </c>
      <c r="E652">
        <f>'Sicilia foglio di lavoro'!G651</f>
        <v>15107</v>
      </c>
      <c r="F652">
        <f>'Sicilia foglio di lavoro'!H651</f>
        <v>392</v>
      </c>
      <c r="G652">
        <f>'Sicilia foglio di lavoro'!I651</f>
        <v>346</v>
      </c>
      <c r="H652">
        <f>'Sicilia foglio di lavoro'!J651</f>
        <v>46</v>
      </c>
      <c r="I652">
        <f>'Sicilia foglio di lavoro'!K651</f>
        <v>3</v>
      </c>
      <c r="J652">
        <f>'Sicilia foglio di lavoro'!M651</f>
        <v>14715</v>
      </c>
      <c r="K652">
        <f>'Sicilia foglio di lavoro'!N651</f>
        <v>309536</v>
      </c>
      <c r="L652">
        <f>'Sicilia foglio di lavoro'!O651</f>
        <v>7268</v>
      </c>
      <c r="M652" s="2">
        <f t="shared" si="229"/>
        <v>2.2903289865625207E-2</v>
      </c>
      <c r="N652" s="2">
        <f t="shared" si="230"/>
        <v>3.044946051499305E-3</v>
      </c>
      <c r="O652" s="2">
        <f t="shared" si="231"/>
        <v>0.97405176408287553</v>
      </c>
    </row>
    <row r="653" spans="1:15">
      <c r="A653" s="4">
        <v>44541</v>
      </c>
      <c r="B653">
        <f>'Sicilia foglio di lavoro'!B652</f>
        <v>7711147</v>
      </c>
      <c r="C653">
        <f>'Sicilia foglio di lavoro'!C652</f>
        <v>2813643</v>
      </c>
      <c r="D653">
        <f>'Sicilia foglio di lavoro'!E652</f>
        <v>332798</v>
      </c>
      <c r="E653">
        <f>'Sicilia foglio di lavoro'!G652</f>
        <v>15304</v>
      </c>
      <c r="F653">
        <f>'Sicilia foglio di lavoro'!H652</f>
        <v>400</v>
      </c>
      <c r="G653">
        <f>'Sicilia foglio di lavoro'!I652</f>
        <v>356</v>
      </c>
      <c r="H653">
        <f>'Sicilia foglio di lavoro'!J652</f>
        <v>44</v>
      </c>
      <c r="I653">
        <f>'Sicilia foglio di lavoro'!K652</f>
        <v>2</v>
      </c>
      <c r="J653">
        <f>'Sicilia foglio di lavoro'!M652</f>
        <v>14904</v>
      </c>
      <c r="K653">
        <f>'Sicilia foglio di lavoro'!N652</f>
        <v>310218</v>
      </c>
      <c r="L653">
        <f>'Sicilia foglio di lavoro'!O652</f>
        <v>7276</v>
      </c>
      <c r="M653" s="2">
        <f t="shared" si="229"/>
        <v>2.3261892315734448E-2</v>
      </c>
      <c r="N653" s="2">
        <f t="shared" si="230"/>
        <v>2.8750653423941452E-3</v>
      </c>
      <c r="O653" s="2">
        <f t="shared" si="231"/>
        <v>0.97386304234187138</v>
      </c>
    </row>
    <row r="654" spans="1:15">
      <c r="A654" s="4">
        <v>44542</v>
      </c>
      <c r="B654">
        <f>'Sicilia foglio di lavoro'!B653</f>
        <v>7732864</v>
      </c>
      <c r="C654">
        <f>'Sicilia foglio di lavoro'!C653</f>
        <v>2820292</v>
      </c>
      <c r="D654">
        <f>'Sicilia foglio di lavoro'!E653</f>
        <v>333826</v>
      </c>
      <c r="E654">
        <f>'Sicilia foglio di lavoro'!G653</f>
        <v>16018</v>
      </c>
      <c r="F654">
        <f>'Sicilia foglio di lavoro'!H653</f>
        <v>435</v>
      </c>
      <c r="G654">
        <f>'Sicilia foglio di lavoro'!I653</f>
        <v>387</v>
      </c>
      <c r="H654">
        <f>'Sicilia foglio di lavoro'!J653</f>
        <v>48</v>
      </c>
      <c r="I654">
        <f>'Sicilia foglio di lavoro'!K653</f>
        <v>5</v>
      </c>
      <c r="J654">
        <f>'Sicilia foglio di lavoro'!M653</f>
        <v>15583</v>
      </c>
      <c r="K654">
        <f>'Sicilia foglio di lavoro'!N653</f>
        <v>310526</v>
      </c>
      <c r="L654">
        <f>'Sicilia foglio di lavoro'!O653</f>
        <v>7282</v>
      </c>
      <c r="M654" s="2">
        <f t="shared" si="229"/>
        <v>2.4160319640404545E-2</v>
      </c>
      <c r="N654" s="2">
        <f t="shared" si="230"/>
        <v>2.9966287926083157E-3</v>
      </c>
      <c r="O654" s="2">
        <f t="shared" si="231"/>
        <v>0.97284305156698714</v>
      </c>
    </row>
    <row r="655" spans="1:15">
      <c r="A655" s="4">
        <v>44543</v>
      </c>
      <c r="B655">
        <f>'Sicilia foglio di lavoro'!B654</f>
        <v>7748057</v>
      </c>
      <c r="C655">
        <f>'Sicilia foglio di lavoro'!C654</f>
        <v>2824626</v>
      </c>
      <c r="D655">
        <f>'Sicilia foglio di lavoro'!E654</f>
        <v>334608</v>
      </c>
      <c r="E655">
        <f>'Sicilia foglio di lavoro'!G654</f>
        <v>16504</v>
      </c>
      <c r="F655">
        <f>'Sicilia foglio di lavoro'!H654</f>
        <v>450</v>
      </c>
      <c r="G655">
        <f>'Sicilia foglio di lavoro'!I654</f>
        <v>398</v>
      </c>
      <c r="H655">
        <f>'Sicilia foglio di lavoro'!J654</f>
        <v>52</v>
      </c>
      <c r="I655">
        <f>'Sicilia foglio di lavoro'!K654</f>
        <v>5</v>
      </c>
      <c r="J655">
        <f>'Sicilia foglio di lavoro'!M654</f>
        <v>16054</v>
      </c>
      <c r="K655">
        <f>'Sicilia foglio di lavoro'!N654</f>
        <v>310817</v>
      </c>
      <c r="L655">
        <f>'Sicilia foglio di lavoro'!O654</f>
        <v>7287</v>
      </c>
      <c r="M655" s="2">
        <f t="shared" ref="M655:M668" si="232">G655/E655</f>
        <v>2.4115365971885603E-2</v>
      </c>
      <c r="N655" s="2">
        <f t="shared" ref="N655:N668" si="233">H655/E655</f>
        <v>3.1507513330101791E-3</v>
      </c>
      <c r="O655" s="2">
        <f t="shared" ref="O655:O668" si="234">J655/E655</f>
        <v>0.97273388269510419</v>
      </c>
    </row>
    <row r="656" spans="1:15">
      <c r="A656" s="4">
        <v>44544</v>
      </c>
      <c r="B656">
        <f>'Sicilia foglio di lavoro'!B655</f>
        <v>7783297</v>
      </c>
      <c r="C656">
        <f>'Sicilia foglio di lavoro'!C655</f>
        <v>2833344</v>
      </c>
      <c r="D656">
        <f>'Sicilia foglio di lavoro'!E655</f>
        <v>335645</v>
      </c>
      <c r="E656">
        <f>'Sicilia foglio di lavoro'!G655</f>
        <v>16906</v>
      </c>
      <c r="F656">
        <f>'Sicilia foglio di lavoro'!H655</f>
        <v>474</v>
      </c>
      <c r="G656">
        <f>'Sicilia foglio di lavoro'!I655</f>
        <v>426</v>
      </c>
      <c r="H656">
        <f>'Sicilia foglio di lavoro'!J655</f>
        <v>48</v>
      </c>
      <c r="I656">
        <f>'Sicilia foglio di lavoro'!K655</f>
        <v>3</v>
      </c>
      <c r="J656">
        <f>'Sicilia foglio di lavoro'!M655</f>
        <v>16432</v>
      </c>
      <c r="K656">
        <f>'Sicilia foglio di lavoro'!N655</f>
        <v>311444</v>
      </c>
      <c r="L656">
        <f>'Sicilia foglio di lavoro'!O655</f>
        <v>7295</v>
      </c>
      <c r="M656" s="2">
        <f t="shared" si="232"/>
        <v>2.5198154501360464E-2</v>
      </c>
      <c r="N656" s="2">
        <f t="shared" si="233"/>
        <v>2.8392286762096296E-3</v>
      </c>
      <c r="O656" s="2">
        <f t="shared" si="234"/>
        <v>0.9719626168224299</v>
      </c>
    </row>
    <row r="657" spans="1:15">
      <c r="A657" s="4">
        <v>44545</v>
      </c>
      <c r="B657">
        <f>'Sicilia foglio di lavoro'!B656</f>
        <v>7814915</v>
      </c>
      <c r="C657">
        <f>'Sicilia foglio di lavoro'!C656</f>
        <v>2842670</v>
      </c>
      <c r="D657">
        <f>'Sicilia foglio di lavoro'!E656</f>
        <v>337049</v>
      </c>
      <c r="E657">
        <f>'Sicilia foglio di lavoro'!G656</f>
        <v>17519</v>
      </c>
      <c r="F657">
        <f>'Sicilia foglio di lavoro'!H656</f>
        <v>497</v>
      </c>
      <c r="G657">
        <f>'Sicilia foglio di lavoro'!I656</f>
        <v>449</v>
      </c>
      <c r="H657">
        <f>'Sicilia foglio di lavoro'!J656</f>
        <v>48</v>
      </c>
      <c r="I657">
        <f>'Sicilia foglio di lavoro'!K656</f>
        <v>3</v>
      </c>
      <c r="J657">
        <f>'Sicilia foglio di lavoro'!M656</f>
        <v>17022</v>
      </c>
      <c r="K657">
        <f>'Sicilia foglio di lavoro'!N656</f>
        <v>312223</v>
      </c>
      <c r="L657">
        <f>'Sicilia foglio di lavoro'!O656</f>
        <v>7307</v>
      </c>
      <c r="M657" s="2">
        <f t="shared" si="232"/>
        <v>2.5629316741823165E-2</v>
      </c>
      <c r="N657" s="2">
        <f t="shared" si="233"/>
        <v>2.7398824133797592E-3</v>
      </c>
      <c r="O657" s="2">
        <f t="shared" si="234"/>
        <v>0.97163080084479703</v>
      </c>
    </row>
    <row r="658" spans="1:15">
      <c r="A658" s="4">
        <v>44546</v>
      </c>
      <c r="B658">
        <f>'Sicilia foglio di lavoro'!B657</f>
        <v>7846522</v>
      </c>
      <c r="C658">
        <f>'Sicilia foglio di lavoro'!C657</f>
        <v>2851481</v>
      </c>
      <c r="D658">
        <f>'Sicilia foglio di lavoro'!E657</f>
        <v>338395</v>
      </c>
      <c r="E658">
        <f>'Sicilia foglio di lavoro'!G657</f>
        <v>18193</v>
      </c>
      <c r="F658">
        <f>'Sicilia foglio di lavoro'!H657</f>
        <v>512</v>
      </c>
      <c r="G658">
        <f>'Sicilia foglio di lavoro'!I657</f>
        <v>460</v>
      </c>
      <c r="H658">
        <f>'Sicilia foglio di lavoro'!J657</f>
        <v>52</v>
      </c>
      <c r="I658">
        <f>'Sicilia foglio di lavoro'!K657</f>
        <v>6</v>
      </c>
      <c r="J658">
        <f>'Sicilia foglio di lavoro'!M657</f>
        <v>17681</v>
      </c>
      <c r="K658">
        <f>'Sicilia foglio di lavoro'!N657</f>
        <v>312884</v>
      </c>
      <c r="L658">
        <f>'Sicilia foglio di lavoro'!O657</f>
        <v>7318</v>
      </c>
      <c r="M658" s="2">
        <f t="shared" si="232"/>
        <v>2.5284450063211124E-2</v>
      </c>
      <c r="N658" s="2">
        <f t="shared" si="233"/>
        <v>2.858242181058649E-3</v>
      </c>
      <c r="O658" s="2">
        <f t="shared" si="234"/>
        <v>0.9718573077557302</v>
      </c>
    </row>
    <row r="659" spans="1:15">
      <c r="A659" s="4">
        <v>44547</v>
      </c>
      <c r="B659">
        <f>'Sicilia foglio di lavoro'!B658</f>
        <v>7877284</v>
      </c>
      <c r="C659">
        <f>'Sicilia foglio di lavoro'!C658</f>
        <v>2860803</v>
      </c>
      <c r="D659">
        <f>'Sicilia foglio di lavoro'!E658</f>
        <v>339917</v>
      </c>
      <c r="E659">
        <f>'Sicilia foglio di lavoro'!G658</f>
        <v>19118</v>
      </c>
      <c r="F659">
        <f>'Sicilia foglio di lavoro'!H658</f>
        <v>533</v>
      </c>
      <c r="G659">
        <f>'Sicilia foglio di lavoro'!I658</f>
        <v>485</v>
      </c>
      <c r="H659">
        <f>'Sicilia foglio di lavoro'!J658</f>
        <v>48</v>
      </c>
      <c r="I659">
        <f>'Sicilia foglio di lavoro'!K658</f>
        <v>0</v>
      </c>
      <c r="J659">
        <f>'Sicilia foglio di lavoro'!M658</f>
        <v>18585</v>
      </c>
      <c r="K659">
        <f>'Sicilia foglio di lavoro'!N658</f>
        <v>313470</v>
      </c>
      <c r="L659">
        <f>'Sicilia foglio di lavoro'!O658</f>
        <v>7329</v>
      </c>
      <c r="M659" s="2">
        <f t="shared" si="232"/>
        <v>2.5368762422847579E-2</v>
      </c>
      <c r="N659" s="2">
        <f t="shared" si="233"/>
        <v>2.5107228789622345E-3</v>
      </c>
      <c r="O659" s="2">
        <f t="shared" si="234"/>
        <v>0.97212051469819016</v>
      </c>
    </row>
    <row r="660" spans="1:15">
      <c r="A660" s="4">
        <v>44548</v>
      </c>
      <c r="B660">
        <f>'Sicilia foglio di lavoro'!B659</f>
        <v>7908120</v>
      </c>
      <c r="C660">
        <f>'Sicilia foglio di lavoro'!C659</f>
        <v>2870067</v>
      </c>
      <c r="D660">
        <f>'Sicilia foglio di lavoro'!E659</f>
        <v>341285</v>
      </c>
      <c r="E660">
        <f>'Sicilia foglio di lavoro'!G659</f>
        <v>19875</v>
      </c>
      <c r="F660">
        <f>'Sicilia foglio di lavoro'!H659</f>
        <v>549</v>
      </c>
      <c r="G660">
        <f>'Sicilia foglio di lavoro'!I659</f>
        <v>494</v>
      </c>
      <c r="H660">
        <f>'Sicilia foglio di lavoro'!J659</f>
        <v>55</v>
      </c>
      <c r="I660">
        <f>'Sicilia foglio di lavoro'!K659</f>
        <v>9</v>
      </c>
      <c r="J660">
        <f>'Sicilia foglio di lavoro'!M659</f>
        <v>19326</v>
      </c>
      <c r="K660">
        <f>'Sicilia foglio di lavoro'!N659</f>
        <v>314071</v>
      </c>
      <c r="L660">
        <f>'Sicilia foglio di lavoro'!O659</f>
        <v>7339</v>
      </c>
      <c r="M660" s="2">
        <f t="shared" si="232"/>
        <v>2.4855345911949687E-2</v>
      </c>
      <c r="N660" s="2">
        <f t="shared" si="233"/>
        <v>2.7672955974842768E-3</v>
      </c>
      <c r="O660" s="2">
        <f t="shared" si="234"/>
        <v>0.97237735849056606</v>
      </c>
    </row>
    <row r="661" spans="1:15">
      <c r="A661" s="4">
        <v>44549</v>
      </c>
      <c r="B661">
        <f>'Sicilia foglio di lavoro'!B660</f>
        <v>7934901</v>
      </c>
      <c r="C661">
        <f>'Sicilia foglio di lavoro'!C660</f>
        <v>2878068</v>
      </c>
      <c r="D661">
        <f>'Sicilia foglio di lavoro'!E660</f>
        <v>342546</v>
      </c>
      <c r="E661">
        <f>'Sicilia foglio di lavoro'!G660</f>
        <v>20787</v>
      </c>
      <c r="F661">
        <f>'Sicilia foglio di lavoro'!H660</f>
        <v>575</v>
      </c>
      <c r="G661">
        <f>'Sicilia foglio di lavoro'!I660</f>
        <v>514</v>
      </c>
      <c r="H661">
        <f>'Sicilia foglio di lavoro'!J660</f>
        <v>61</v>
      </c>
      <c r="I661">
        <f>'Sicilia foglio di lavoro'!K660</f>
        <v>7</v>
      </c>
      <c r="J661">
        <f>'Sicilia foglio di lavoro'!M660</f>
        <v>20212</v>
      </c>
      <c r="K661">
        <f>'Sicilia foglio di lavoro'!N660</f>
        <v>314410</v>
      </c>
      <c r="L661">
        <f>'Sicilia foglio di lavoro'!O660</f>
        <v>7349</v>
      </c>
      <c r="M661" s="2">
        <f t="shared" si="232"/>
        <v>2.4726992832058498E-2</v>
      </c>
      <c r="N661" s="2">
        <f t="shared" si="233"/>
        <v>2.934526386683985E-3</v>
      </c>
      <c r="O661" s="2">
        <f t="shared" si="234"/>
        <v>0.97233848078125751</v>
      </c>
    </row>
    <row r="662" spans="1:15">
      <c r="A662" s="4">
        <v>44550</v>
      </c>
      <c r="B662">
        <f>'Sicilia foglio di lavoro'!B661</f>
        <v>7948806</v>
      </c>
      <c r="C662">
        <f>'Sicilia foglio di lavoro'!C661</f>
        <v>2880886</v>
      </c>
      <c r="D662">
        <f>'Sicilia foglio di lavoro'!E661</f>
        <v>343154</v>
      </c>
      <c r="E662">
        <f>'Sicilia foglio di lavoro'!G661</f>
        <v>21068</v>
      </c>
      <c r="F662">
        <f>'Sicilia foglio di lavoro'!H661</f>
        <v>591</v>
      </c>
      <c r="G662">
        <f>'Sicilia foglio di lavoro'!I661</f>
        <v>528</v>
      </c>
      <c r="H662">
        <f>'Sicilia foglio di lavoro'!J661</f>
        <v>63</v>
      </c>
      <c r="I662">
        <f>'Sicilia foglio di lavoro'!K661</f>
        <v>3</v>
      </c>
      <c r="J662">
        <f>'Sicilia foglio di lavoro'!M661</f>
        <v>20477</v>
      </c>
      <c r="K662">
        <f>'Sicilia foglio di lavoro'!N661</f>
        <v>314731</v>
      </c>
      <c r="L662">
        <f>'Sicilia foglio di lavoro'!O661</f>
        <v>7355</v>
      </c>
      <c r="M662" s="2">
        <f t="shared" si="232"/>
        <v>2.5061704955382572E-2</v>
      </c>
      <c r="N662" s="2">
        <f t="shared" si="233"/>
        <v>2.990317068539966E-3</v>
      </c>
      <c r="O662" s="2">
        <f t="shared" si="234"/>
        <v>0.97194797797607746</v>
      </c>
    </row>
    <row r="663" spans="1:15">
      <c r="A663" s="4">
        <v>44551</v>
      </c>
      <c r="B663">
        <f>'Sicilia foglio di lavoro'!B662</f>
        <v>7980710</v>
      </c>
      <c r="C663">
        <f>'Sicilia foglio di lavoro'!C662</f>
        <v>2889263</v>
      </c>
      <c r="D663">
        <f>'Sicilia foglio di lavoro'!E662</f>
        <v>344577</v>
      </c>
      <c r="E663">
        <f>'Sicilia foglio di lavoro'!G662</f>
        <v>21934</v>
      </c>
      <c r="F663">
        <f>'Sicilia foglio di lavoro'!H662</f>
        <v>605</v>
      </c>
      <c r="G663">
        <f>'Sicilia foglio di lavoro'!I662</f>
        <v>538</v>
      </c>
      <c r="H663">
        <f>'Sicilia foglio di lavoro'!J662</f>
        <v>67</v>
      </c>
      <c r="I663">
        <f>'Sicilia foglio di lavoro'!K662</f>
        <v>8</v>
      </c>
      <c r="J663">
        <f>'Sicilia foglio di lavoro'!M662</f>
        <v>21329</v>
      </c>
      <c r="K663">
        <f>'Sicilia foglio di lavoro'!N662</f>
        <v>315279</v>
      </c>
      <c r="L663">
        <f>'Sicilia foglio di lavoro'!O662</f>
        <v>7364</v>
      </c>
      <c r="M663" s="2">
        <f t="shared" si="232"/>
        <v>2.4528129844077689E-2</v>
      </c>
      <c r="N663" s="2">
        <f t="shared" si="233"/>
        <v>3.0546184006565152E-3</v>
      </c>
      <c r="O663" s="2">
        <f t="shared" si="234"/>
        <v>0.97241725175526583</v>
      </c>
    </row>
    <row r="664" spans="1:15">
      <c r="A664" s="4">
        <v>44552</v>
      </c>
      <c r="B664">
        <f>'Sicilia foglio di lavoro'!B663</f>
        <v>8015801</v>
      </c>
      <c r="C664">
        <f>'Sicilia foglio di lavoro'!C663</f>
        <v>2898175</v>
      </c>
      <c r="D664">
        <f>'Sicilia foglio di lavoro'!E663</f>
        <v>346027</v>
      </c>
      <c r="E664">
        <f>'Sicilia foglio di lavoro'!G663</f>
        <v>22404</v>
      </c>
      <c r="F664">
        <f>'Sicilia foglio di lavoro'!H663</f>
        <v>634</v>
      </c>
      <c r="G664">
        <f>'Sicilia foglio di lavoro'!I663</f>
        <v>561</v>
      </c>
      <c r="H664">
        <f>'Sicilia foglio di lavoro'!J663</f>
        <v>73</v>
      </c>
      <c r="I664">
        <f>'Sicilia foglio di lavoro'!K663</f>
        <v>10</v>
      </c>
      <c r="J664">
        <f>'Sicilia foglio di lavoro'!M663</f>
        <v>21770</v>
      </c>
      <c r="K664">
        <f>'Sicilia foglio di lavoro'!N663</f>
        <v>316242</v>
      </c>
      <c r="L664">
        <f>'Sicilia foglio di lavoro'!O663</f>
        <v>7381</v>
      </c>
      <c r="M664" s="2">
        <f t="shared" si="232"/>
        <v>2.5040171397964651E-2</v>
      </c>
      <c r="N664" s="2">
        <f t="shared" si="233"/>
        <v>3.2583467237993218E-3</v>
      </c>
      <c r="O664" s="2">
        <f t="shared" si="234"/>
        <v>0.97170148187823602</v>
      </c>
    </row>
    <row r="665" spans="1:15">
      <c r="A665" s="4">
        <v>44553</v>
      </c>
      <c r="B665">
        <f>'Sicilia foglio di lavoro'!B664</f>
        <v>8057452</v>
      </c>
      <c r="C665">
        <f>'Sicilia foglio di lavoro'!C664</f>
        <v>2909933</v>
      </c>
      <c r="D665">
        <f>'Sicilia foglio di lavoro'!E664</f>
        <v>348105</v>
      </c>
      <c r="E665">
        <f>'Sicilia foglio di lavoro'!G664</f>
        <v>23635</v>
      </c>
      <c r="F665">
        <f>'Sicilia foglio di lavoro'!H664</f>
        <v>644</v>
      </c>
      <c r="G665">
        <f>'Sicilia foglio di lavoro'!I664</f>
        <v>568</v>
      </c>
      <c r="H665">
        <f>'Sicilia foglio di lavoro'!J664</f>
        <v>76</v>
      </c>
      <c r="I665">
        <f>'Sicilia foglio di lavoro'!K664</f>
        <v>7</v>
      </c>
      <c r="J665">
        <f>'Sicilia foglio di lavoro'!M664</f>
        <v>22991</v>
      </c>
      <c r="K665">
        <f>'Sicilia foglio di lavoro'!N664</f>
        <v>317074</v>
      </c>
      <c r="L665">
        <f>'Sicilia foglio di lavoro'!O664</f>
        <v>7396</v>
      </c>
      <c r="M665" s="2">
        <f t="shared" si="232"/>
        <v>2.4032155701290459E-2</v>
      </c>
      <c r="N665" s="2">
        <f t="shared" si="233"/>
        <v>3.2155701290459064E-3</v>
      </c>
      <c r="O665" s="2">
        <f t="shared" si="234"/>
        <v>0.97275227416966359</v>
      </c>
    </row>
    <row r="666" spans="1:15">
      <c r="A666" s="4">
        <v>44554</v>
      </c>
      <c r="B666">
        <f>'Sicilia foglio di lavoro'!B665</f>
        <v>8100651</v>
      </c>
      <c r="C666">
        <f>'Sicilia foglio di lavoro'!C665</f>
        <v>2921688</v>
      </c>
      <c r="D666">
        <f>'Sicilia foglio di lavoro'!E665</f>
        <v>350236</v>
      </c>
      <c r="E666">
        <f>'Sicilia foglio di lavoro'!G665</f>
        <v>25165</v>
      </c>
      <c r="F666">
        <f>'Sicilia foglio di lavoro'!H665</f>
        <v>664</v>
      </c>
      <c r="G666">
        <f>'Sicilia foglio di lavoro'!I665</f>
        <v>591</v>
      </c>
      <c r="H666">
        <f>'Sicilia foglio di lavoro'!J665</f>
        <v>73</v>
      </c>
      <c r="I666">
        <f>'Sicilia foglio di lavoro'!K665</f>
        <v>5</v>
      </c>
      <c r="J666">
        <f>'Sicilia foglio di lavoro'!M665</f>
        <v>24501</v>
      </c>
      <c r="K666">
        <f>'Sicilia foglio di lavoro'!N665</f>
        <v>317667</v>
      </c>
      <c r="L666">
        <f>'Sicilia foglio di lavoro'!O665</f>
        <v>7404</v>
      </c>
      <c r="M666" s="2">
        <f t="shared" si="232"/>
        <v>2.3484999006556727E-2</v>
      </c>
      <c r="N666" s="2">
        <f t="shared" si="233"/>
        <v>2.9008543612159747E-3</v>
      </c>
      <c r="O666" s="2">
        <f t="shared" si="234"/>
        <v>0.97361414663222734</v>
      </c>
    </row>
    <row r="667" spans="1:15">
      <c r="A667" s="4">
        <v>44555</v>
      </c>
      <c r="B667">
        <f>'Sicilia foglio di lavoro'!B666</f>
        <v>8149002</v>
      </c>
      <c r="C667">
        <f>'Sicilia foglio di lavoro'!C666</f>
        <v>2935299</v>
      </c>
      <c r="D667">
        <f>'Sicilia foglio di lavoro'!E666</f>
        <v>352682</v>
      </c>
      <c r="E667">
        <f>'Sicilia foglio di lavoro'!G666</f>
        <v>27075</v>
      </c>
      <c r="F667">
        <f>'Sicilia foglio di lavoro'!H666</f>
        <v>673</v>
      </c>
      <c r="G667">
        <f>'Sicilia foglio di lavoro'!I666</f>
        <v>597</v>
      </c>
      <c r="H667">
        <f>'Sicilia foglio di lavoro'!J666</f>
        <v>76</v>
      </c>
      <c r="I667">
        <f>'Sicilia foglio di lavoro'!K666</f>
        <v>5</v>
      </c>
      <c r="J667">
        <f>'Sicilia foglio di lavoro'!M666</f>
        <v>26402</v>
      </c>
      <c r="K667">
        <f>'Sicilia foglio di lavoro'!N666</f>
        <v>318190</v>
      </c>
      <c r="L667">
        <f>'Sicilia foglio di lavoro'!O666</f>
        <v>7417</v>
      </c>
      <c r="M667" s="2">
        <f t="shared" si="232"/>
        <v>2.2049861495844876E-2</v>
      </c>
      <c r="N667" s="2">
        <f t="shared" si="233"/>
        <v>2.8070175438596489E-3</v>
      </c>
      <c r="O667" s="2">
        <f t="shared" si="234"/>
        <v>0.97514312096029543</v>
      </c>
    </row>
    <row r="668" spans="1:15">
      <c r="A668" s="4">
        <v>44556</v>
      </c>
      <c r="B668">
        <f>'Sicilia foglio di lavoro'!B667</f>
        <v>8164336</v>
      </c>
      <c r="C668">
        <f>'Sicilia foglio di lavoro'!C667</f>
        <v>2942765</v>
      </c>
      <c r="D668">
        <f>'Sicilia foglio di lavoro'!E667</f>
        <v>354409</v>
      </c>
      <c r="E668">
        <f>'Sicilia foglio di lavoro'!G667</f>
        <v>28529</v>
      </c>
      <c r="F668">
        <f>'Sicilia foglio di lavoro'!H667</f>
        <v>710</v>
      </c>
      <c r="G668">
        <f>'Sicilia foglio di lavoro'!I667</f>
        <v>633</v>
      </c>
      <c r="H668">
        <f>'Sicilia foglio di lavoro'!J667</f>
        <v>77</v>
      </c>
      <c r="I668">
        <f>'Sicilia foglio di lavoro'!K667</f>
        <v>10</v>
      </c>
      <c r="J668">
        <f>'Sicilia foglio di lavoro'!M667</f>
        <v>27819</v>
      </c>
      <c r="K668">
        <f>'Sicilia foglio di lavoro'!N667</f>
        <v>318453</v>
      </c>
      <c r="L668">
        <f>'Sicilia foglio di lavoro'!O667</f>
        <v>7427</v>
      </c>
      <c r="M668" s="2">
        <f t="shared" si="232"/>
        <v>2.2187949104420065E-2</v>
      </c>
      <c r="N668" s="2">
        <f t="shared" si="233"/>
        <v>2.6990080269199764E-3</v>
      </c>
      <c r="O668" s="2">
        <f t="shared" si="234"/>
        <v>0.97511304286865996</v>
      </c>
    </row>
    <row r="669" spans="1:15">
      <c r="A669" s="4">
        <v>44557</v>
      </c>
      <c r="B669">
        <f>'Sicilia foglio di lavoro'!B668</f>
        <v>8182490</v>
      </c>
      <c r="C669">
        <f>'Sicilia foglio di lavoro'!C668</f>
        <v>2949655</v>
      </c>
      <c r="D669">
        <f>'Sicilia foglio di lavoro'!E668</f>
        <v>356496</v>
      </c>
      <c r="E669">
        <f>'Sicilia foglio di lavoro'!G668</f>
        <v>29864</v>
      </c>
      <c r="F669">
        <f>'Sicilia foglio di lavoro'!H668</f>
        <v>738</v>
      </c>
      <c r="G669">
        <f>'Sicilia foglio di lavoro'!I668</f>
        <v>657</v>
      </c>
      <c r="H669">
        <f>'Sicilia foglio di lavoro'!J668</f>
        <v>81</v>
      </c>
      <c r="I669">
        <f>'Sicilia foglio di lavoro'!K668</f>
        <v>7</v>
      </c>
      <c r="J669">
        <f>'Sicilia foglio di lavoro'!M668</f>
        <v>29126</v>
      </c>
      <c r="K669">
        <f>'Sicilia foglio di lavoro'!N668</f>
        <v>319185</v>
      </c>
      <c r="L669">
        <f>'Sicilia foglio di lavoro'!O668</f>
        <v>7447</v>
      </c>
      <c r="M669" s="2">
        <f t="shared" ref="M669:M675" si="235">G669/E669</f>
        <v>2.1999732118939189E-2</v>
      </c>
      <c r="N669" s="2">
        <f t="shared" ref="N669:N675" si="236">H669/E669</f>
        <v>2.712295740691133E-3</v>
      </c>
      <c r="O669" s="2">
        <f t="shared" ref="O669:O675" si="237">J669/E669</f>
        <v>0.97528797214036966</v>
      </c>
    </row>
    <row r="670" spans="1:15">
      <c r="A670" s="4">
        <v>44558</v>
      </c>
      <c r="B670">
        <f>'Sicilia foglio di lavoro'!B669</f>
        <v>8232822</v>
      </c>
      <c r="C670">
        <f>'Sicilia foglio di lavoro'!C669</f>
        <v>2961533</v>
      </c>
      <c r="D670">
        <f>'Sicilia foglio di lavoro'!E669</f>
        <v>359315</v>
      </c>
      <c r="E670">
        <f>'Sicilia foglio di lavoro'!G669</f>
        <v>32143</v>
      </c>
      <c r="F670">
        <f>'Sicilia foglio di lavoro'!H669</f>
        <v>773</v>
      </c>
      <c r="G670">
        <f>'Sicilia foglio di lavoro'!I669</f>
        <v>685</v>
      </c>
      <c r="H670">
        <f>'Sicilia foglio di lavoro'!J669</f>
        <v>88</v>
      </c>
      <c r="I670">
        <f>'Sicilia foglio di lavoro'!K669</f>
        <v>9</v>
      </c>
      <c r="J670">
        <f>'Sicilia foglio di lavoro'!M669</f>
        <v>31370</v>
      </c>
      <c r="K670">
        <f>'Sicilia foglio di lavoro'!N669</f>
        <v>319697</v>
      </c>
      <c r="L670">
        <f>'Sicilia foglio di lavoro'!O669</f>
        <v>7475</v>
      </c>
      <c r="M670" s="2">
        <f t="shared" si="235"/>
        <v>2.1311016395482687E-2</v>
      </c>
      <c r="N670" s="2">
        <f t="shared" si="236"/>
        <v>2.7377656099306226E-3</v>
      </c>
      <c r="O670" s="2">
        <f t="shared" si="237"/>
        <v>0.97595121799458673</v>
      </c>
    </row>
    <row r="671" spans="1:15">
      <c r="A671" s="4">
        <v>44559</v>
      </c>
      <c r="B671">
        <f>'Sicilia foglio di lavoro'!B670</f>
        <v>8288453</v>
      </c>
      <c r="C671">
        <f>'Sicilia foglio di lavoro'!C670</f>
        <v>2977862</v>
      </c>
      <c r="D671">
        <f>'Sicilia foglio di lavoro'!E670</f>
        <v>363044</v>
      </c>
      <c r="E671">
        <f>'Sicilia foglio di lavoro'!G670</f>
        <v>35228</v>
      </c>
      <c r="F671">
        <f>'Sicilia foglio di lavoro'!H670</f>
        <v>792</v>
      </c>
      <c r="G671">
        <f>'Sicilia foglio di lavoro'!I670</f>
        <v>703</v>
      </c>
      <c r="H671">
        <f>'Sicilia foglio di lavoro'!J670</f>
        <v>89</v>
      </c>
      <c r="I671">
        <f>'Sicilia foglio di lavoro'!K670</f>
        <v>7</v>
      </c>
      <c r="J671">
        <f>'Sicilia foglio di lavoro'!M670</f>
        <v>34436</v>
      </c>
      <c r="K671">
        <f>'Sicilia foglio di lavoro'!N670</f>
        <v>320335</v>
      </c>
      <c r="L671">
        <f>'Sicilia foglio di lavoro'!O670</f>
        <v>7481</v>
      </c>
      <c r="M671" s="2">
        <f t="shared" si="235"/>
        <v>1.9955717043261042E-2</v>
      </c>
      <c r="N671" s="2">
        <f t="shared" si="236"/>
        <v>2.5263994549789941E-3</v>
      </c>
      <c r="O671" s="2">
        <f t="shared" si="237"/>
        <v>0.97751788350175994</v>
      </c>
    </row>
    <row r="672" spans="1:15">
      <c r="A672" s="4">
        <v>44560</v>
      </c>
      <c r="B672">
        <f>'Sicilia foglio di lavoro'!B671</f>
        <v>8344222</v>
      </c>
      <c r="C672">
        <f>'Sicilia foglio di lavoro'!C671</f>
        <v>2995960</v>
      </c>
      <c r="D672">
        <f>'Sicilia foglio di lavoro'!E671</f>
        <v>367125</v>
      </c>
      <c r="E672">
        <f>'Sicilia foglio di lavoro'!G671</f>
        <v>37946</v>
      </c>
      <c r="F672">
        <f>'Sicilia foglio di lavoro'!H671</f>
        <v>834</v>
      </c>
      <c r="G672">
        <f>'Sicilia foglio di lavoro'!I671</f>
        <v>742</v>
      </c>
      <c r="H672">
        <f>'Sicilia foglio di lavoro'!J671</f>
        <v>92</v>
      </c>
      <c r="I672">
        <f>'Sicilia foglio di lavoro'!K671</f>
        <v>6</v>
      </c>
      <c r="J672">
        <f>'Sicilia foglio di lavoro'!M671</f>
        <v>37112</v>
      </c>
      <c r="K672">
        <f>'Sicilia foglio di lavoro'!N671</f>
        <v>321681</v>
      </c>
      <c r="L672">
        <f>'Sicilia foglio di lavoro'!O671</f>
        <v>7498</v>
      </c>
      <c r="M672" s="2">
        <f t="shared" si="235"/>
        <v>1.955410319928319E-2</v>
      </c>
      <c r="N672" s="2">
        <f t="shared" si="236"/>
        <v>2.4244979708006112E-3</v>
      </c>
      <c r="O672" s="2">
        <f t="shared" si="237"/>
        <v>0.97802139882991623</v>
      </c>
    </row>
    <row r="673" spans="1:15">
      <c r="A673" s="4">
        <v>44561</v>
      </c>
      <c r="B673">
        <f>'Sicilia foglio di lavoro'!B672</f>
        <v>8406659</v>
      </c>
      <c r="C673">
        <f>'Sicilia foglio di lavoro'!C672</f>
        <v>3017380</v>
      </c>
      <c r="D673">
        <f>'Sicilia foglio di lavoro'!E672</f>
        <v>372604</v>
      </c>
      <c r="E673">
        <f>'Sicilia foglio di lavoro'!G672</f>
        <v>42582</v>
      </c>
      <c r="F673">
        <f>'Sicilia foglio di lavoro'!H672</f>
        <v>847</v>
      </c>
      <c r="G673">
        <f>'Sicilia foglio di lavoro'!I672</f>
        <v>749</v>
      </c>
      <c r="H673">
        <f>'Sicilia foglio di lavoro'!J672</f>
        <v>98</v>
      </c>
      <c r="I673">
        <f>'Sicilia foglio di lavoro'!K672</f>
        <v>12</v>
      </c>
      <c r="J673">
        <f>'Sicilia foglio di lavoro'!M672</f>
        <v>41735</v>
      </c>
      <c r="K673">
        <f>'Sicilia foglio di lavoro'!N672</f>
        <v>322520</v>
      </c>
      <c r="L673">
        <f>'Sicilia foglio di lavoro'!O672</f>
        <v>7502</v>
      </c>
      <c r="M673" s="2">
        <f t="shared" si="235"/>
        <v>1.758959184632004E-2</v>
      </c>
      <c r="N673" s="2">
        <f t="shared" si="236"/>
        <v>2.3014419238175754E-3</v>
      </c>
      <c r="O673" s="2">
        <f t="shared" si="237"/>
        <v>0.98010896622986243</v>
      </c>
    </row>
    <row r="674" spans="1:15">
      <c r="A674" s="4">
        <v>44562</v>
      </c>
      <c r="B674">
        <f>'Sicilia foglio di lavoro'!B673</f>
        <v>8463049</v>
      </c>
      <c r="C674">
        <f>'Sicilia foglio di lavoro'!C673</f>
        <v>3038206</v>
      </c>
      <c r="D674">
        <f>'Sicilia foglio di lavoro'!E673</f>
        <v>378368</v>
      </c>
      <c r="E674">
        <f>'Sicilia foglio di lavoro'!G673</f>
        <v>47765</v>
      </c>
      <c r="F674">
        <f>'Sicilia foglio di lavoro'!H673</f>
        <v>870</v>
      </c>
      <c r="G674">
        <f>'Sicilia foglio di lavoro'!I673</f>
        <v>768</v>
      </c>
      <c r="H674">
        <f>'Sicilia foglio di lavoro'!J673</f>
        <v>102</v>
      </c>
      <c r="I674">
        <f>'Sicilia foglio di lavoro'!K673</f>
        <v>7</v>
      </c>
      <c r="J674">
        <f>'Sicilia foglio di lavoro'!M673</f>
        <v>46895</v>
      </c>
      <c r="K674">
        <f>'Sicilia foglio di lavoro'!N673</f>
        <v>323089</v>
      </c>
      <c r="L674">
        <f>'Sicilia foglio di lavoro'!O673</f>
        <v>7514</v>
      </c>
      <c r="M674" s="2">
        <f t="shared" si="235"/>
        <v>1.6078718727101433E-2</v>
      </c>
      <c r="N674" s="2">
        <f t="shared" si="236"/>
        <v>2.1354548309431591E-3</v>
      </c>
      <c r="O674" s="2">
        <f t="shared" si="237"/>
        <v>0.98178582644195544</v>
      </c>
    </row>
    <row r="675" spans="1:15">
      <c r="A675" s="4">
        <v>44563</v>
      </c>
      <c r="B675">
        <f>'Sicilia foglio di lavoro'!B674</f>
        <v>8485881</v>
      </c>
      <c r="C675">
        <f>'Sicilia foglio di lavoro'!C674</f>
        <v>3050221</v>
      </c>
      <c r="D675">
        <f>'Sicilia foglio di lavoro'!E674</f>
        <v>382332</v>
      </c>
      <c r="E675">
        <f>'Sicilia foglio di lavoro'!G674</f>
        <v>51296</v>
      </c>
      <c r="F675">
        <f>'Sicilia foglio di lavoro'!H674</f>
        <v>918</v>
      </c>
      <c r="G675">
        <f>'Sicilia foglio di lavoro'!I674</f>
        <v>811</v>
      </c>
      <c r="H675">
        <f>'Sicilia foglio di lavoro'!J674</f>
        <v>107</v>
      </c>
      <c r="I675">
        <f>'Sicilia foglio di lavoro'!K674</f>
        <v>9</v>
      </c>
      <c r="J675">
        <f>'Sicilia foglio di lavoro'!M674</f>
        <v>50378</v>
      </c>
      <c r="K675">
        <f>'Sicilia foglio di lavoro'!N674</f>
        <v>323509</v>
      </c>
      <c r="L675">
        <f>'Sicilia foglio di lavoro'!O674</f>
        <v>7527</v>
      </c>
      <c r="M675" s="2">
        <f t="shared" si="235"/>
        <v>1.581019962570181E-2</v>
      </c>
      <c r="N675" s="2">
        <f t="shared" si="236"/>
        <v>2.0859326263256393E-3</v>
      </c>
      <c r="O675" s="2">
        <f t="shared" si="237"/>
        <v>0.98210386774797254</v>
      </c>
    </row>
    <row r="676" spans="1:15">
      <c r="A676" s="4">
        <v>44564</v>
      </c>
      <c r="B676">
        <f>'Sicilia foglio di lavoro'!B675</f>
        <v>8511167</v>
      </c>
      <c r="C676">
        <f>'Sicilia foglio di lavoro'!C675</f>
        <v>3060865</v>
      </c>
      <c r="D676">
        <f>'Sicilia foglio di lavoro'!E675</f>
        <v>386716</v>
      </c>
      <c r="E676">
        <f>'Sicilia foglio di lavoro'!G675</f>
        <v>55380</v>
      </c>
      <c r="F676">
        <f>'Sicilia foglio di lavoro'!H675</f>
        <v>984</v>
      </c>
      <c r="G676">
        <f>'Sicilia foglio di lavoro'!I675</f>
        <v>872</v>
      </c>
      <c r="H676">
        <f>'Sicilia foglio di lavoro'!J675</f>
        <v>112</v>
      </c>
      <c r="I676">
        <f>'Sicilia foglio di lavoro'!K675</f>
        <v>11</v>
      </c>
      <c r="J676">
        <f>'Sicilia foglio di lavoro'!M675</f>
        <v>54396</v>
      </c>
      <c r="K676">
        <f>'Sicilia foglio di lavoro'!N675</f>
        <v>323793</v>
      </c>
      <c r="L676">
        <f>'Sicilia foglio di lavoro'!O675</f>
        <v>7543</v>
      </c>
      <c r="M676" s="2">
        <f t="shared" ref="M676:M682" si="238">G676/E676</f>
        <v>1.5745756590827012E-2</v>
      </c>
      <c r="N676" s="2">
        <f t="shared" ref="N676:N682" si="239">H676/E676</f>
        <v>2.0223907547851209E-3</v>
      </c>
      <c r="O676" s="2">
        <f t="shared" ref="O676:O682" si="240">J676/E676</f>
        <v>0.98223185265438784</v>
      </c>
    </row>
    <row r="677" spans="1:15">
      <c r="A677" s="4">
        <v>44565</v>
      </c>
      <c r="B677">
        <f>'Sicilia foglio di lavoro'!B676</f>
        <v>8570996</v>
      </c>
      <c r="C677">
        <f>'Sicilia foglio di lavoro'!C676</f>
        <v>3077111</v>
      </c>
      <c r="D677">
        <f>'Sicilia foglio di lavoro'!E676</f>
        <v>393131</v>
      </c>
      <c r="E677">
        <f>'Sicilia foglio di lavoro'!G676</f>
        <v>60922</v>
      </c>
      <c r="F677">
        <f>'Sicilia foglio di lavoro'!H676</f>
        <v>1007</v>
      </c>
      <c r="G677">
        <f>'Sicilia foglio di lavoro'!I676</f>
        <v>893</v>
      </c>
      <c r="H677">
        <f>'Sicilia foglio di lavoro'!J676</f>
        <v>114</v>
      </c>
      <c r="I677">
        <f>'Sicilia foglio di lavoro'!K676</f>
        <v>12</v>
      </c>
      <c r="J677">
        <f>'Sicilia foglio di lavoro'!M676</f>
        <v>59915</v>
      </c>
      <c r="K677">
        <f>'Sicilia foglio di lavoro'!N676</f>
        <v>324626</v>
      </c>
      <c r="L677">
        <f>'Sicilia foglio di lavoro'!O676</f>
        <v>7583</v>
      </c>
      <c r="M677" s="2">
        <f t="shared" si="238"/>
        <v>1.465808739043367E-2</v>
      </c>
      <c r="N677" s="2">
        <f t="shared" si="239"/>
        <v>1.8712451987787663E-3</v>
      </c>
      <c r="O677" s="2">
        <f t="shared" si="240"/>
        <v>0.98347066741078759</v>
      </c>
    </row>
    <row r="678" spans="1:15">
      <c r="A678" s="4">
        <v>44566</v>
      </c>
      <c r="B678">
        <f>'Sicilia foglio di lavoro'!B677</f>
        <v>8631858</v>
      </c>
      <c r="C678">
        <f>'Sicilia foglio di lavoro'!C677</f>
        <v>3099703</v>
      </c>
      <c r="D678">
        <f>'Sicilia foglio di lavoro'!E677</f>
        <v>400459</v>
      </c>
      <c r="E678">
        <f>'Sicilia foglio di lavoro'!G677</f>
        <v>67198</v>
      </c>
      <c r="F678">
        <f>'Sicilia foglio di lavoro'!H677</f>
        <v>1028</v>
      </c>
      <c r="G678">
        <f>'Sicilia foglio di lavoro'!I677</f>
        <v>913</v>
      </c>
      <c r="H678">
        <f>'Sicilia foglio di lavoro'!J677</f>
        <v>115</v>
      </c>
      <c r="I678">
        <f>'Sicilia foglio di lavoro'!K677</f>
        <v>7</v>
      </c>
      <c r="J678">
        <f>'Sicilia foglio di lavoro'!M677</f>
        <v>66170</v>
      </c>
      <c r="K678">
        <f>'Sicilia foglio di lavoro'!N677</f>
        <v>325646</v>
      </c>
      <c r="L678">
        <f>'Sicilia foglio di lavoro'!O677</f>
        <v>7615</v>
      </c>
      <c r="M678" s="2">
        <f t="shared" si="238"/>
        <v>1.3586713890294354E-2</v>
      </c>
      <c r="N678" s="2">
        <f t="shared" si="239"/>
        <v>1.711360457156463E-3</v>
      </c>
      <c r="O678" s="2">
        <f t="shared" si="240"/>
        <v>0.98470192565254921</v>
      </c>
    </row>
    <row r="679" spans="1:15">
      <c r="A679" s="4">
        <v>44567</v>
      </c>
      <c r="B679">
        <f>'Sicilia foglio di lavoro'!B678</f>
        <v>8691791</v>
      </c>
      <c r="C679">
        <f>'Sicilia foglio di lavoro'!C678</f>
        <v>3158013</v>
      </c>
      <c r="D679">
        <f>'Sicilia foglio di lavoro'!E678</f>
        <v>414728</v>
      </c>
      <c r="E679">
        <f>'Sicilia foglio di lavoro'!G678</f>
        <v>80116</v>
      </c>
      <c r="F679">
        <f>'Sicilia foglio di lavoro'!H678</f>
        <v>1063</v>
      </c>
      <c r="G679">
        <f>'Sicilia foglio di lavoro'!I678</f>
        <v>944</v>
      </c>
      <c r="H679">
        <f>'Sicilia foglio di lavoro'!J678</f>
        <v>119</v>
      </c>
      <c r="I679">
        <f>'Sicilia foglio di lavoro'!K678</f>
        <v>12</v>
      </c>
      <c r="J679">
        <f>'Sicilia foglio di lavoro'!M678</f>
        <v>79053</v>
      </c>
      <c r="K679">
        <f>'Sicilia foglio di lavoro'!N678</f>
        <v>326978</v>
      </c>
      <c r="L679">
        <f>'Sicilia foglio di lavoro'!O678</f>
        <v>7634</v>
      </c>
      <c r="M679" s="2">
        <f t="shared" si="238"/>
        <v>1.1782914773578311E-2</v>
      </c>
      <c r="N679" s="2">
        <f t="shared" si="239"/>
        <v>1.4853462479404863E-3</v>
      </c>
      <c r="O679" s="2">
        <f t="shared" si="240"/>
        <v>0.98673173897848121</v>
      </c>
    </row>
    <row r="680" spans="1:15">
      <c r="A680" s="4">
        <v>44568</v>
      </c>
      <c r="B680">
        <f>'Sicilia foglio di lavoro'!B679</f>
        <v>8720595</v>
      </c>
      <c r="C680">
        <f>'Sicilia foglio di lavoro'!C679</f>
        <v>3184229</v>
      </c>
      <c r="D680">
        <f>'Sicilia foglio di lavoro'!E679</f>
        <v>423976</v>
      </c>
      <c r="E680">
        <f>'Sicilia foglio di lavoro'!G679</f>
        <v>88384</v>
      </c>
      <c r="F680">
        <f>'Sicilia foglio di lavoro'!H679</f>
        <v>1138</v>
      </c>
      <c r="G680">
        <f>'Sicilia foglio di lavoro'!I679</f>
        <v>1003</v>
      </c>
      <c r="H680">
        <f>'Sicilia foglio di lavoro'!J679</f>
        <v>135</v>
      </c>
      <c r="I680">
        <f>'Sicilia foglio di lavoro'!K679</f>
        <v>22</v>
      </c>
      <c r="J680">
        <f>'Sicilia foglio di lavoro'!M679</f>
        <v>87246</v>
      </c>
      <c r="K680">
        <f>'Sicilia foglio di lavoro'!N679</f>
        <v>327949</v>
      </c>
      <c r="L680">
        <f>'Sicilia foglio di lavoro'!O679</f>
        <v>7643</v>
      </c>
      <c r="M680" s="2">
        <f t="shared" si="238"/>
        <v>1.1348207820419986E-2</v>
      </c>
      <c r="N680" s="2">
        <f t="shared" si="239"/>
        <v>1.5274257784214337E-3</v>
      </c>
      <c r="O680" s="2">
        <f t="shared" si="240"/>
        <v>0.98712436640115853</v>
      </c>
    </row>
    <row r="681" spans="1:15">
      <c r="A681" s="4">
        <v>44569</v>
      </c>
      <c r="B681">
        <f>'Sicilia foglio di lavoro'!B680</f>
        <v>8766516</v>
      </c>
      <c r="C681">
        <f>'Sicilia foglio di lavoro'!C680</f>
        <v>3229584</v>
      </c>
      <c r="D681">
        <f>'Sicilia foglio di lavoro'!E680</f>
        <v>436401</v>
      </c>
      <c r="E681">
        <f>'Sicilia foglio di lavoro'!G680</f>
        <v>99551</v>
      </c>
      <c r="F681">
        <f>'Sicilia foglio di lavoro'!H680</f>
        <v>1187</v>
      </c>
      <c r="G681">
        <f>'Sicilia foglio di lavoro'!I680</f>
        <v>1050</v>
      </c>
      <c r="H681">
        <f>'Sicilia foglio di lavoro'!J680</f>
        <v>137</v>
      </c>
      <c r="I681">
        <f>'Sicilia foglio di lavoro'!K680</f>
        <v>9</v>
      </c>
      <c r="J681">
        <f>'Sicilia foglio di lavoro'!M680</f>
        <v>98364</v>
      </c>
      <c r="K681">
        <f>'Sicilia foglio di lavoro'!N680</f>
        <v>329183</v>
      </c>
      <c r="L681">
        <f>'Sicilia foglio di lavoro'!O680</f>
        <v>7667</v>
      </c>
      <c r="M681" s="2">
        <f t="shared" si="238"/>
        <v>1.0547357635784673E-2</v>
      </c>
      <c r="N681" s="2">
        <f t="shared" si="239"/>
        <v>1.3761790439071431E-3</v>
      </c>
      <c r="O681" s="2">
        <f t="shared" si="240"/>
        <v>0.98807646332030818</v>
      </c>
    </row>
    <row r="682" spans="1:15">
      <c r="A682" s="4">
        <v>44570</v>
      </c>
      <c r="B682">
        <f>'Sicilia foglio di lavoro'!B681</f>
        <v>8817426</v>
      </c>
      <c r="C682">
        <f>'Sicilia foglio di lavoro'!C681</f>
        <v>3279716</v>
      </c>
      <c r="D682">
        <f>'Sicilia foglio di lavoro'!E681</f>
        <v>449350</v>
      </c>
      <c r="E682">
        <f>'Sicilia foglio di lavoro'!G681</f>
        <v>111777</v>
      </c>
      <c r="F682">
        <f>'Sicilia foglio di lavoro'!H681</f>
        <v>1261</v>
      </c>
      <c r="G682">
        <f>'Sicilia foglio di lavoro'!I681</f>
        <v>1123</v>
      </c>
      <c r="H682">
        <f>'Sicilia foglio di lavoro'!J681</f>
        <v>138</v>
      </c>
      <c r="I682">
        <f>'Sicilia foglio di lavoro'!K681</f>
        <v>8</v>
      </c>
      <c r="J682">
        <f>'Sicilia foglio di lavoro'!M681</f>
        <v>110516</v>
      </c>
      <c r="K682">
        <f>'Sicilia foglio di lavoro'!N681</f>
        <v>329891</v>
      </c>
      <c r="L682">
        <f>'Sicilia foglio di lavoro'!O681</f>
        <v>7682</v>
      </c>
      <c r="M682" s="2">
        <f t="shared" si="238"/>
        <v>1.0046789589987207E-2</v>
      </c>
      <c r="N682" s="2">
        <f t="shared" si="239"/>
        <v>1.2346010359913042E-3</v>
      </c>
      <c r="O682" s="2">
        <f t="shared" si="240"/>
        <v>0.98871860937402145</v>
      </c>
    </row>
    <row r="683" spans="1:15">
      <c r="A683" s="4">
        <v>44571</v>
      </c>
      <c r="B683">
        <f>'Sicilia foglio di lavoro'!B682</f>
        <v>8849212</v>
      </c>
      <c r="C683">
        <f>'Sicilia foglio di lavoro'!C682</f>
        <v>3311181</v>
      </c>
      <c r="D683">
        <f>'Sicilia foglio di lavoro'!E682</f>
        <v>457153</v>
      </c>
      <c r="E683">
        <f>'Sicilia foglio di lavoro'!G682</f>
        <v>118640</v>
      </c>
      <c r="F683">
        <f>'Sicilia foglio di lavoro'!H682</f>
        <v>1303</v>
      </c>
      <c r="G683">
        <f>'Sicilia foglio di lavoro'!I682</f>
        <v>1160</v>
      </c>
      <c r="H683">
        <f>'Sicilia foglio di lavoro'!J682</f>
        <v>143</v>
      </c>
      <c r="I683">
        <f>'Sicilia foglio di lavoro'!K682</f>
        <v>15</v>
      </c>
      <c r="J683">
        <f>'Sicilia foglio di lavoro'!M682</f>
        <v>117337</v>
      </c>
      <c r="K683">
        <f>'Sicilia foglio di lavoro'!N682</f>
        <v>330808</v>
      </c>
      <c r="L683">
        <f>'Sicilia foglio di lavoro'!O682</f>
        <v>7705</v>
      </c>
      <c r="M683" s="2">
        <f t="shared" ref="M683:M689" si="241">G683/E683</f>
        <v>9.7774780849629126E-3</v>
      </c>
      <c r="N683" s="2">
        <f t="shared" ref="N683:N689" si="242">H683/E683</f>
        <v>1.2053270397842212E-3</v>
      </c>
      <c r="O683" s="2">
        <f t="shared" ref="O683:O689" si="243">J683/E683</f>
        <v>0.98901719487525286</v>
      </c>
    </row>
    <row r="684" spans="1:15">
      <c r="A684" s="4">
        <v>44572</v>
      </c>
      <c r="B684">
        <f>'Sicilia foglio di lavoro'!B683</f>
        <v>8905728</v>
      </c>
      <c r="C684">
        <f>'Sicilia foglio di lavoro'!C683</f>
        <v>3367300</v>
      </c>
      <c r="D684">
        <f>'Sicilia foglio di lavoro'!E683</f>
        <v>470384</v>
      </c>
      <c r="E684">
        <f>'Sicilia foglio di lavoro'!G683</f>
        <v>129313</v>
      </c>
      <c r="F684">
        <f>'Sicilia foglio di lavoro'!H683</f>
        <v>1386</v>
      </c>
      <c r="G684">
        <f>'Sicilia foglio di lavoro'!I683</f>
        <v>1223</v>
      </c>
      <c r="H684">
        <f>'Sicilia foglio di lavoro'!J683</f>
        <v>163</v>
      </c>
      <c r="I684">
        <f>'Sicilia foglio di lavoro'!K683</f>
        <v>32</v>
      </c>
      <c r="J684">
        <f>'Sicilia foglio di lavoro'!M683</f>
        <v>127927</v>
      </c>
      <c r="K684">
        <f>'Sicilia foglio di lavoro'!N683</f>
        <v>333331</v>
      </c>
      <c r="L684">
        <f>'Sicilia foglio di lavoro'!O683</f>
        <v>7740</v>
      </c>
      <c r="M684" s="2">
        <f t="shared" si="241"/>
        <v>9.4576724691253014E-3</v>
      </c>
      <c r="N684" s="2">
        <f t="shared" si="242"/>
        <v>1.2605074509136746E-3</v>
      </c>
      <c r="O684" s="2">
        <f t="shared" si="243"/>
        <v>0.98928182007996102</v>
      </c>
    </row>
    <row r="685" spans="1:15">
      <c r="A685" s="4">
        <v>44573</v>
      </c>
      <c r="B685">
        <f>'Sicilia foglio di lavoro'!B684</f>
        <v>8968603</v>
      </c>
      <c r="C685">
        <f>'Sicilia foglio di lavoro'!C684</f>
        <v>3429173</v>
      </c>
      <c r="D685">
        <f>'Sicilia foglio di lavoro'!E684</f>
        <v>483432</v>
      </c>
      <c r="E685">
        <f>'Sicilia foglio di lavoro'!G684</f>
        <v>140923</v>
      </c>
      <c r="F685">
        <f>'Sicilia foglio di lavoro'!H684</f>
        <v>1441</v>
      </c>
      <c r="G685">
        <f>'Sicilia foglio di lavoro'!I684</f>
        <v>1276</v>
      </c>
      <c r="H685">
        <f>'Sicilia foglio di lavoro'!J684</f>
        <v>165</v>
      </c>
      <c r="I685">
        <f>'Sicilia foglio di lavoro'!K684</f>
        <v>16</v>
      </c>
      <c r="J685">
        <f>'Sicilia foglio di lavoro'!M684</f>
        <v>139482</v>
      </c>
      <c r="K685">
        <f>'Sicilia foglio di lavoro'!N684</f>
        <v>334744</v>
      </c>
      <c r="L685">
        <f>'Sicilia foglio di lavoro'!O684</f>
        <v>7765</v>
      </c>
      <c r="M685" s="2">
        <f t="shared" si="241"/>
        <v>9.0545900953002707E-3</v>
      </c>
      <c r="N685" s="2">
        <f t="shared" si="242"/>
        <v>1.1708521674957245E-3</v>
      </c>
      <c r="O685" s="2">
        <f t="shared" si="243"/>
        <v>0.98977455773720402</v>
      </c>
    </row>
    <row r="686" spans="1:15">
      <c r="A686" s="4">
        <v>44574</v>
      </c>
      <c r="B686">
        <f>'Sicilia foglio di lavoro'!B685</f>
        <v>9027770</v>
      </c>
      <c r="C686">
        <f>'Sicilia foglio di lavoro'!C685</f>
        <v>3487728</v>
      </c>
      <c r="D686">
        <f>'Sicilia foglio di lavoro'!E685</f>
        <v>494786</v>
      </c>
      <c r="E686">
        <f>'Sicilia foglio di lavoro'!G685</f>
        <v>150466</v>
      </c>
      <c r="F686">
        <f>'Sicilia foglio di lavoro'!H685</f>
        <v>1463</v>
      </c>
      <c r="G686">
        <f>'Sicilia foglio di lavoro'!I685</f>
        <v>1300</v>
      </c>
      <c r="H686">
        <f>'Sicilia foglio di lavoro'!J685</f>
        <v>163</v>
      </c>
      <c r="I686">
        <f>'Sicilia foglio di lavoro'!K685</f>
        <v>11</v>
      </c>
      <c r="J686">
        <f>'Sicilia foglio di lavoro'!M685</f>
        <v>149003</v>
      </c>
      <c r="K686">
        <f>'Sicilia foglio di lavoro'!N685</f>
        <v>336529</v>
      </c>
      <c r="L686">
        <f>'Sicilia foglio di lavoro'!O685</f>
        <v>7791</v>
      </c>
      <c r="M686" s="2">
        <f t="shared" si="241"/>
        <v>8.6398256084431035E-3</v>
      </c>
      <c r="N686" s="2">
        <f t="shared" si="242"/>
        <v>1.0833012109047891E-3</v>
      </c>
      <c r="O686" s="2">
        <f t="shared" si="243"/>
        <v>0.99027687318065216</v>
      </c>
    </row>
    <row r="687" spans="1:15">
      <c r="A687" s="4">
        <v>44575</v>
      </c>
      <c r="B687">
        <f>'Sicilia foglio di lavoro'!B686</f>
        <v>9078337</v>
      </c>
      <c r="C687">
        <f>'Sicilia foglio di lavoro'!C686</f>
        <v>3537557</v>
      </c>
      <c r="D687">
        <f>'Sicilia foglio di lavoro'!E686</f>
        <v>504809</v>
      </c>
      <c r="E687">
        <f>'Sicilia foglio di lavoro'!G686</f>
        <v>159593</v>
      </c>
      <c r="F687">
        <f>'Sicilia foglio di lavoro'!H686</f>
        <v>1472</v>
      </c>
      <c r="G687">
        <f>'Sicilia foglio di lavoro'!I686</f>
        <v>1307</v>
      </c>
      <c r="H687">
        <f>'Sicilia foglio di lavoro'!J686</f>
        <v>165</v>
      </c>
      <c r="I687">
        <f>'Sicilia foglio di lavoro'!K686</f>
        <v>15</v>
      </c>
      <c r="J687">
        <f>'Sicilia foglio di lavoro'!M686</f>
        <v>158121</v>
      </c>
      <c r="K687">
        <f>'Sicilia foglio di lavoro'!N686</f>
        <v>337404</v>
      </c>
      <c r="L687">
        <f>'Sicilia foglio di lavoro'!O686</f>
        <v>7812</v>
      </c>
      <c r="M687" s="2">
        <f t="shared" si="241"/>
        <v>8.189582249848051E-3</v>
      </c>
      <c r="N687" s="2">
        <f t="shared" si="242"/>
        <v>1.0338799320772215E-3</v>
      </c>
      <c r="O687" s="2">
        <f t="shared" si="243"/>
        <v>0.99077653781807473</v>
      </c>
    </row>
    <row r="688" spans="1:15">
      <c r="A688" s="4">
        <v>44576</v>
      </c>
      <c r="B688">
        <f>'Sicilia foglio di lavoro'!B687</f>
        <v>9127668</v>
      </c>
      <c r="C688">
        <f>'Sicilia foglio di lavoro'!C687</f>
        <v>3586404</v>
      </c>
      <c r="D688">
        <f>'Sicilia foglio di lavoro'!E687</f>
        <v>514101</v>
      </c>
      <c r="E688">
        <f>'Sicilia foglio di lavoro'!G687</f>
        <v>166341</v>
      </c>
      <c r="F688">
        <f>'Sicilia foglio di lavoro'!H687</f>
        <v>1488</v>
      </c>
      <c r="G688">
        <f>'Sicilia foglio di lavoro'!I687</f>
        <v>1331</v>
      </c>
      <c r="H688">
        <f>'Sicilia foglio di lavoro'!J687</f>
        <v>157</v>
      </c>
      <c r="I688">
        <f>'Sicilia foglio di lavoro'!K687</f>
        <v>6</v>
      </c>
      <c r="J688">
        <f>'Sicilia foglio di lavoro'!M687</f>
        <v>164853</v>
      </c>
      <c r="K688">
        <f>'Sicilia foglio di lavoro'!N687</f>
        <v>339882</v>
      </c>
      <c r="L688">
        <f>'Sicilia foglio di lavoro'!O687</f>
        <v>7878</v>
      </c>
      <c r="M688" s="2">
        <f t="shared" si="241"/>
        <v>8.0016351951713652E-3</v>
      </c>
      <c r="N688" s="2">
        <f t="shared" si="242"/>
        <v>9.4384427170691532E-4</v>
      </c>
      <c r="O688" s="2">
        <f t="shared" si="243"/>
        <v>0.99105452053312171</v>
      </c>
    </row>
    <row r="689" spans="1:15">
      <c r="A689" s="4">
        <v>44577</v>
      </c>
      <c r="B689">
        <f>'Sicilia foglio di lavoro'!B688</f>
        <v>9175246</v>
      </c>
      <c r="C689">
        <f>'Sicilia foglio di lavoro'!C688</f>
        <v>3633402</v>
      </c>
      <c r="D689">
        <f>'Sicilia foglio di lavoro'!E688</f>
        <v>522622</v>
      </c>
      <c r="E689">
        <f>'Sicilia foglio di lavoro'!G688</f>
        <v>173689</v>
      </c>
      <c r="F689">
        <f>'Sicilia foglio di lavoro'!H688</f>
        <v>1516</v>
      </c>
      <c r="G689">
        <f>'Sicilia foglio di lavoro'!I688</f>
        <v>1348</v>
      </c>
      <c r="H689">
        <f>'Sicilia foglio di lavoro'!J688</f>
        <v>168</v>
      </c>
      <c r="I689">
        <f>'Sicilia foglio di lavoro'!K688</f>
        <v>25</v>
      </c>
      <c r="J689">
        <f>'Sicilia foglio di lavoro'!M688</f>
        <v>172173</v>
      </c>
      <c r="K689">
        <f>'Sicilia foglio di lavoro'!N688</f>
        <v>341018</v>
      </c>
      <c r="L689">
        <f>'Sicilia foglio di lavoro'!O688</f>
        <v>7915</v>
      </c>
      <c r="M689" s="2">
        <f t="shared" si="241"/>
        <v>7.7609981058098096E-3</v>
      </c>
      <c r="N689" s="2">
        <f t="shared" si="242"/>
        <v>9.6724605473000596E-4</v>
      </c>
      <c r="O689" s="2">
        <f t="shared" si="243"/>
        <v>0.99127175583946014</v>
      </c>
    </row>
    <row r="690" spans="1:15">
      <c r="A690" s="4"/>
      <c r="M690" s="2"/>
      <c r="N690" s="2"/>
      <c r="O690" s="2"/>
    </row>
    <row r="691" spans="1:15" s="40" customFormat="1">
      <c r="A691" s="39"/>
      <c r="E691" s="41">
        <f>(E689-E682)/E682</f>
        <v>0.55388854594415671</v>
      </c>
      <c r="F691" s="41">
        <f>(F689-F325)/F325</f>
        <v>-6.9938650306748465E-2</v>
      </c>
      <c r="G691" s="41">
        <f t="shared" ref="G691:H691" si="244">(G689-G325)/G325</f>
        <v>-5.2039381153305204E-2</v>
      </c>
      <c r="H691" s="41">
        <f t="shared" si="244"/>
        <v>-0.19230769230769232</v>
      </c>
      <c r="M691" s="41">
        <f>M318</f>
        <v>3.0477521322218475E-2</v>
      </c>
      <c r="N691" s="41">
        <f>N318</f>
        <v>5.0113236640485712E-3</v>
      </c>
      <c r="O691" s="41"/>
    </row>
    <row r="692" spans="1:15" s="40" customFormat="1">
      <c r="A692" s="39"/>
      <c r="M692" s="41"/>
      <c r="N692" s="41"/>
      <c r="O692" s="41"/>
    </row>
    <row r="693" spans="1:15" s="40" customFormat="1">
      <c r="A693" s="39"/>
      <c r="F693" s="41">
        <f>(F682-F691)/F691</f>
        <v>-18031.087719298248</v>
      </c>
      <c r="H693" s="41">
        <f>(H682-H691)/H691</f>
        <v>-718.59999999999991</v>
      </c>
      <c r="M693" s="41"/>
      <c r="N693" s="41"/>
      <c r="O693" s="41"/>
    </row>
    <row r="694" spans="1:15">
      <c r="A694" s="4"/>
      <c r="M694" s="2"/>
      <c r="N694" s="2"/>
      <c r="O694" s="2"/>
    </row>
    <row r="695" spans="1:15">
      <c r="A695" s="4"/>
      <c r="M695" s="2"/>
      <c r="N695" s="2"/>
      <c r="O695" s="2"/>
    </row>
    <row r="696" spans="1:15">
      <c r="A696" t="s">
        <v>108</v>
      </c>
    </row>
    <row r="697" spans="1:15">
      <c r="A697" s="16">
        <v>44127</v>
      </c>
      <c r="B697">
        <f t="shared" ref="B697:B760" si="245">B239-B124</f>
        <v>420940</v>
      </c>
      <c r="D697">
        <f t="shared" ref="D697:D760" si="246">D239-D$124</f>
        <v>12236</v>
      </c>
      <c r="E697">
        <f t="shared" ref="E697:H716" si="247">E239</f>
        <v>9136</v>
      </c>
      <c r="F697">
        <f t="shared" si="247"/>
        <v>682</v>
      </c>
      <c r="G697">
        <f t="shared" si="247"/>
        <v>593</v>
      </c>
      <c r="H697">
        <f t="shared" si="247"/>
        <v>89</v>
      </c>
      <c r="J697">
        <f t="shared" ref="J697:J760" si="248">J239</f>
        <v>8454</v>
      </c>
      <c r="K697">
        <f t="shared" ref="K697:L716" si="249">K239-K$124</f>
        <v>3102</v>
      </c>
      <c r="L697">
        <f t="shared" si="249"/>
        <v>126</v>
      </c>
      <c r="M697" s="2">
        <f t="shared" ref="M697:M728" si="250">L697/D697</f>
        <v>1.0297482837528604E-2</v>
      </c>
    </row>
    <row r="698" spans="1:15">
      <c r="A698" s="16">
        <v>44128</v>
      </c>
      <c r="B698">
        <f t="shared" si="245"/>
        <v>425662</v>
      </c>
      <c r="D698">
        <f t="shared" si="246"/>
        <v>13122</v>
      </c>
      <c r="E698">
        <f t="shared" si="247"/>
        <v>9889</v>
      </c>
      <c r="F698">
        <f t="shared" si="247"/>
        <v>696</v>
      </c>
      <c r="G698">
        <f t="shared" si="247"/>
        <v>606</v>
      </c>
      <c r="H698">
        <f t="shared" si="247"/>
        <v>90</v>
      </c>
      <c r="J698">
        <f t="shared" si="248"/>
        <v>9193</v>
      </c>
      <c r="K698">
        <f t="shared" si="249"/>
        <v>3226</v>
      </c>
      <c r="L698">
        <f t="shared" si="249"/>
        <v>135</v>
      </c>
      <c r="M698" s="2">
        <f t="shared" si="250"/>
        <v>1.0288065843621399E-2</v>
      </c>
    </row>
    <row r="699" spans="1:15">
      <c r="A699" s="16">
        <v>44129</v>
      </c>
      <c r="B699">
        <f t="shared" si="245"/>
        <v>428034</v>
      </c>
      <c r="D699">
        <f t="shared" si="246"/>
        <v>13817</v>
      </c>
      <c r="E699">
        <f t="shared" si="247"/>
        <v>10555</v>
      </c>
      <c r="F699">
        <f t="shared" si="247"/>
        <v>737</v>
      </c>
      <c r="G699">
        <f t="shared" si="247"/>
        <v>642</v>
      </c>
      <c r="H699">
        <f t="shared" si="247"/>
        <v>95</v>
      </c>
      <c r="J699">
        <f t="shared" si="248"/>
        <v>9818</v>
      </c>
      <c r="K699">
        <f t="shared" si="249"/>
        <v>3244</v>
      </c>
      <c r="L699">
        <f t="shared" si="249"/>
        <v>146</v>
      </c>
      <c r="M699" s="2">
        <f t="shared" si="250"/>
        <v>1.0566693204024029E-2</v>
      </c>
    </row>
    <row r="700" spans="1:15">
      <c r="A700" s="16">
        <v>44130</v>
      </c>
      <c r="B700">
        <f t="shared" si="245"/>
        <v>430180</v>
      </c>
      <c r="D700">
        <f t="shared" si="246"/>
        <v>14385</v>
      </c>
      <c r="E700">
        <f t="shared" si="247"/>
        <v>10945</v>
      </c>
      <c r="F700">
        <f t="shared" si="247"/>
        <v>775</v>
      </c>
      <c r="G700">
        <f t="shared" si="247"/>
        <v>677</v>
      </c>
      <c r="H700">
        <f t="shared" si="247"/>
        <v>98</v>
      </c>
      <c r="J700">
        <f t="shared" si="248"/>
        <v>10170</v>
      </c>
      <c r="K700">
        <f t="shared" si="249"/>
        <v>3411</v>
      </c>
      <c r="L700">
        <f t="shared" si="249"/>
        <v>157</v>
      </c>
      <c r="M700" s="2">
        <f t="shared" si="250"/>
        <v>1.0914146680570037E-2</v>
      </c>
    </row>
    <row r="701" spans="1:15">
      <c r="A701" s="16">
        <v>44131</v>
      </c>
      <c r="B701">
        <f t="shared" si="245"/>
        <v>434810</v>
      </c>
      <c r="D701">
        <f t="shared" si="246"/>
        <v>15245</v>
      </c>
      <c r="E701">
        <f t="shared" si="247"/>
        <v>11734</v>
      </c>
      <c r="F701">
        <f t="shared" si="247"/>
        <v>830</v>
      </c>
      <c r="G701">
        <f t="shared" si="247"/>
        <v>727</v>
      </c>
      <c r="H701">
        <f t="shared" si="247"/>
        <v>103</v>
      </c>
      <c r="J701">
        <f t="shared" si="248"/>
        <v>10904</v>
      </c>
      <c r="K701">
        <f t="shared" si="249"/>
        <v>3472</v>
      </c>
      <c r="L701">
        <f t="shared" si="249"/>
        <v>167</v>
      </c>
      <c r="M701" s="2">
        <f t="shared" si="250"/>
        <v>1.0954411282387668E-2</v>
      </c>
    </row>
    <row r="702" spans="1:15">
      <c r="A702" s="16">
        <v>44132</v>
      </c>
      <c r="B702">
        <f t="shared" si="245"/>
        <v>440940</v>
      </c>
      <c r="D702">
        <f t="shared" si="246"/>
        <v>15953</v>
      </c>
      <c r="E702">
        <f t="shared" si="247"/>
        <v>12188</v>
      </c>
      <c r="F702">
        <f t="shared" si="247"/>
        <v>898</v>
      </c>
      <c r="G702">
        <f t="shared" si="247"/>
        <v>787</v>
      </c>
      <c r="H702">
        <f t="shared" si="247"/>
        <v>111</v>
      </c>
      <c r="J702">
        <f t="shared" si="248"/>
        <v>11290</v>
      </c>
      <c r="K702">
        <f t="shared" si="249"/>
        <v>3716</v>
      </c>
      <c r="L702">
        <f t="shared" si="249"/>
        <v>177</v>
      </c>
      <c r="M702" s="2">
        <f t="shared" si="250"/>
        <v>1.1095091832257256E-2</v>
      </c>
    </row>
    <row r="703" spans="1:15">
      <c r="A703" s="16">
        <v>44133</v>
      </c>
      <c r="B703">
        <f t="shared" si="245"/>
        <v>447200</v>
      </c>
      <c r="D703">
        <f t="shared" si="246"/>
        <v>16742</v>
      </c>
      <c r="E703">
        <f t="shared" si="247"/>
        <v>12745</v>
      </c>
      <c r="F703">
        <f t="shared" si="247"/>
        <v>954</v>
      </c>
      <c r="G703">
        <f t="shared" si="247"/>
        <v>839</v>
      </c>
      <c r="H703">
        <f t="shared" si="247"/>
        <v>115</v>
      </c>
      <c r="J703">
        <f t="shared" si="248"/>
        <v>11791</v>
      </c>
      <c r="K703">
        <f t="shared" si="249"/>
        <v>3935</v>
      </c>
      <c r="L703">
        <f t="shared" si="249"/>
        <v>190</v>
      </c>
      <c r="M703" s="2">
        <f t="shared" si="250"/>
        <v>1.1348703858559312E-2</v>
      </c>
    </row>
    <row r="704" spans="1:15">
      <c r="A704" s="16">
        <v>44134</v>
      </c>
      <c r="B704">
        <f t="shared" si="245"/>
        <v>451886</v>
      </c>
      <c r="D704">
        <f t="shared" si="246"/>
        <v>17726</v>
      </c>
      <c r="E704">
        <f t="shared" si="247"/>
        <v>13564</v>
      </c>
      <c r="F704">
        <f t="shared" si="247"/>
        <v>1012</v>
      </c>
      <c r="G704">
        <f t="shared" si="247"/>
        <v>895</v>
      </c>
      <c r="H704">
        <f t="shared" si="247"/>
        <v>117</v>
      </c>
      <c r="J704">
        <f t="shared" si="248"/>
        <v>12552</v>
      </c>
      <c r="K704">
        <f t="shared" si="249"/>
        <v>4088</v>
      </c>
      <c r="L704">
        <f t="shared" si="249"/>
        <v>202</v>
      </c>
      <c r="M704" s="2">
        <f t="shared" si="250"/>
        <v>1.1395689946970551E-2</v>
      </c>
    </row>
    <row r="705" spans="1:13">
      <c r="A705" s="16">
        <v>44135</v>
      </c>
      <c r="B705">
        <f t="shared" si="245"/>
        <v>457536</v>
      </c>
      <c r="D705">
        <f t="shared" si="246"/>
        <v>18678</v>
      </c>
      <c r="E705">
        <f t="shared" si="247"/>
        <v>14442</v>
      </c>
      <c r="F705">
        <f t="shared" si="247"/>
        <v>1084</v>
      </c>
      <c r="G705">
        <f t="shared" si="247"/>
        <v>962</v>
      </c>
      <c r="H705">
        <f t="shared" si="247"/>
        <v>122</v>
      </c>
      <c r="J705">
        <f t="shared" si="248"/>
        <v>13358</v>
      </c>
      <c r="K705">
        <f t="shared" si="249"/>
        <v>4144</v>
      </c>
      <c r="L705">
        <f t="shared" si="249"/>
        <v>220</v>
      </c>
      <c r="M705" s="2">
        <f t="shared" si="250"/>
        <v>1.1778563015312132E-2</v>
      </c>
    </row>
    <row r="706" spans="1:13">
      <c r="A706" s="16">
        <v>44136</v>
      </c>
      <c r="B706">
        <f t="shared" si="245"/>
        <v>463471</v>
      </c>
      <c r="D706">
        <f t="shared" si="246"/>
        <v>19773</v>
      </c>
      <c r="E706">
        <f t="shared" si="247"/>
        <v>15324</v>
      </c>
      <c r="F706">
        <f t="shared" si="247"/>
        <v>1131</v>
      </c>
      <c r="G706">
        <f t="shared" si="247"/>
        <v>999</v>
      </c>
      <c r="H706">
        <f t="shared" si="247"/>
        <v>132</v>
      </c>
      <c r="J706">
        <f t="shared" si="248"/>
        <v>14193</v>
      </c>
      <c r="K706">
        <f t="shared" si="249"/>
        <v>4341</v>
      </c>
      <c r="L706">
        <f t="shared" si="249"/>
        <v>236</v>
      </c>
      <c r="M706" s="2">
        <f t="shared" si="250"/>
        <v>1.1935467556769332E-2</v>
      </c>
    </row>
    <row r="707" spans="1:13">
      <c r="A707" s="16">
        <v>44137</v>
      </c>
      <c r="B707">
        <f t="shared" si="245"/>
        <v>469589</v>
      </c>
      <c r="D707">
        <f t="shared" si="246"/>
        <v>20797</v>
      </c>
      <c r="E707">
        <f t="shared" si="247"/>
        <v>16064</v>
      </c>
      <c r="F707">
        <f t="shared" si="247"/>
        <v>1167</v>
      </c>
      <c r="G707">
        <f t="shared" si="247"/>
        <v>1025</v>
      </c>
      <c r="H707">
        <f t="shared" si="247"/>
        <v>142</v>
      </c>
      <c r="J707">
        <f t="shared" si="248"/>
        <v>14897</v>
      </c>
      <c r="K707">
        <f t="shared" si="249"/>
        <v>4607</v>
      </c>
      <c r="L707">
        <f t="shared" si="249"/>
        <v>254</v>
      </c>
      <c r="M707" s="2">
        <f t="shared" si="250"/>
        <v>1.2213299995191614E-2</v>
      </c>
    </row>
    <row r="708" spans="1:13">
      <c r="A708" s="16">
        <v>44138</v>
      </c>
      <c r="B708">
        <f t="shared" si="245"/>
        <v>475713</v>
      </c>
      <c r="D708">
        <f t="shared" si="246"/>
        <v>21845</v>
      </c>
      <c r="E708">
        <f t="shared" si="247"/>
        <v>16806</v>
      </c>
      <c r="F708">
        <f t="shared" si="247"/>
        <v>1222</v>
      </c>
      <c r="G708">
        <f t="shared" si="247"/>
        <v>1072</v>
      </c>
      <c r="H708">
        <f t="shared" si="247"/>
        <v>150</v>
      </c>
      <c r="J708">
        <f t="shared" si="248"/>
        <v>15584</v>
      </c>
      <c r="K708">
        <f t="shared" si="249"/>
        <v>4899</v>
      </c>
      <c r="L708">
        <f t="shared" si="249"/>
        <v>268</v>
      </c>
      <c r="M708" s="2">
        <f t="shared" si="250"/>
        <v>1.2268253604943923E-2</v>
      </c>
    </row>
    <row r="709" spans="1:13">
      <c r="A709" s="16">
        <v>44139</v>
      </c>
      <c r="B709">
        <f t="shared" si="245"/>
        <v>483573</v>
      </c>
      <c r="D709">
        <f t="shared" si="246"/>
        <v>23000</v>
      </c>
      <c r="E709">
        <f t="shared" si="247"/>
        <v>17618</v>
      </c>
      <c r="F709">
        <f t="shared" si="247"/>
        <v>1253</v>
      </c>
      <c r="G709">
        <f t="shared" si="247"/>
        <v>1105</v>
      </c>
      <c r="H709">
        <f t="shared" si="247"/>
        <v>148</v>
      </c>
      <c r="J709">
        <f t="shared" si="248"/>
        <v>16365</v>
      </c>
      <c r="K709">
        <f t="shared" si="249"/>
        <v>5223</v>
      </c>
      <c r="L709">
        <f t="shared" si="249"/>
        <v>287</v>
      </c>
      <c r="M709" s="2">
        <f t="shared" si="250"/>
        <v>1.2478260869565218E-2</v>
      </c>
    </row>
    <row r="710" spans="1:13">
      <c r="A710" s="16">
        <v>44140</v>
      </c>
      <c r="B710">
        <f t="shared" si="245"/>
        <v>492290</v>
      </c>
      <c r="D710">
        <f t="shared" si="246"/>
        <v>24322</v>
      </c>
      <c r="E710">
        <f t="shared" si="247"/>
        <v>18526</v>
      </c>
      <c r="F710">
        <f t="shared" si="247"/>
        <v>1304</v>
      </c>
      <c r="G710">
        <f t="shared" si="247"/>
        <v>1147</v>
      </c>
      <c r="H710">
        <f t="shared" si="247"/>
        <v>157</v>
      </c>
      <c r="J710">
        <f t="shared" si="248"/>
        <v>17222</v>
      </c>
      <c r="K710">
        <f t="shared" si="249"/>
        <v>5612</v>
      </c>
      <c r="L710">
        <f t="shared" si="249"/>
        <v>312</v>
      </c>
      <c r="M710" s="2">
        <f t="shared" si="250"/>
        <v>1.2827892443055669E-2</v>
      </c>
    </row>
    <row r="711" spans="1:13">
      <c r="A711" s="16">
        <v>44141</v>
      </c>
      <c r="B711">
        <f t="shared" si="245"/>
        <v>499067</v>
      </c>
      <c r="D711">
        <f t="shared" si="246"/>
        <v>25745</v>
      </c>
      <c r="E711">
        <f t="shared" si="247"/>
        <v>19513</v>
      </c>
      <c r="F711">
        <f t="shared" si="247"/>
        <v>1316</v>
      </c>
      <c r="G711">
        <f t="shared" si="247"/>
        <v>1157</v>
      </c>
      <c r="H711">
        <f t="shared" si="247"/>
        <v>159</v>
      </c>
      <c r="J711">
        <f t="shared" si="248"/>
        <v>18197</v>
      </c>
      <c r="K711">
        <f t="shared" si="249"/>
        <v>6014</v>
      </c>
      <c r="L711">
        <f t="shared" si="249"/>
        <v>346</v>
      </c>
      <c r="M711" s="2">
        <f t="shared" si="250"/>
        <v>1.3439502816080792E-2</v>
      </c>
    </row>
    <row r="712" spans="1:13">
      <c r="A712" s="16">
        <v>44142</v>
      </c>
      <c r="B712">
        <f t="shared" si="245"/>
        <v>505458</v>
      </c>
      <c r="D712">
        <f t="shared" si="246"/>
        <v>27108</v>
      </c>
      <c r="E712">
        <f t="shared" si="247"/>
        <v>20737</v>
      </c>
      <c r="F712">
        <f t="shared" si="247"/>
        <v>1330</v>
      </c>
      <c r="G712">
        <f t="shared" si="247"/>
        <v>1161</v>
      </c>
      <c r="H712">
        <f t="shared" si="247"/>
        <v>169</v>
      </c>
      <c r="J712">
        <f t="shared" si="248"/>
        <v>19407</v>
      </c>
      <c r="K712">
        <f t="shared" si="249"/>
        <v>6118</v>
      </c>
      <c r="L712">
        <f t="shared" si="249"/>
        <v>381</v>
      </c>
      <c r="M712" s="2">
        <f t="shared" si="250"/>
        <v>1.4054891544931386E-2</v>
      </c>
    </row>
    <row r="713" spans="1:13">
      <c r="A713" s="16">
        <v>44143</v>
      </c>
      <c r="B713">
        <f t="shared" si="245"/>
        <v>510057</v>
      </c>
      <c r="D713">
        <f t="shared" si="246"/>
        <v>28191</v>
      </c>
      <c r="E713">
        <f t="shared" si="247"/>
        <v>21467</v>
      </c>
      <c r="F713">
        <f t="shared" si="247"/>
        <v>1427</v>
      </c>
      <c r="G713">
        <f t="shared" si="247"/>
        <v>1250</v>
      </c>
      <c r="H713">
        <f t="shared" si="247"/>
        <v>177</v>
      </c>
      <c r="J713">
        <f t="shared" si="248"/>
        <v>20040</v>
      </c>
      <c r="K713">
        <f t="shared" si="249"/>
        <v>6458</v>
      </c>
      <c r="L713">
        <f t="shared" si="249"/>
        <v>394</v>
      </c>
      <c r="M713" s="2">
        <f t="shared" si="250"/>
        <v>1.3976091660459012E-2</v>
      </c>
    </row>
    <row r="714" spans="1:13">
      <c r="A714" s="16">
        <v>44144</v>
      </c>
      <c r="B714">
        <f t="shared" si="245"/>
        <v>516115</v>
      </c>
      <c r="D714">
        <f t="shared" si="246"/>
        <v>29214</v>
      </c>
      <c r="E714">
        <f t="shared" si="247"/>
        <v>21939</v>
      </c>
      <c r="F714">
        <f t="shared" si="247"/>
        <v>1490</v>
      </c>
      <c r="G714">
        <f t="shared" si="247"/>
        <v>1303</v>
      </c>
      <c r="H714">
        <f t="shared" si="247"/>
        <v>187</v>
      </c>
      <c r="J714">
        <f t="shared" si="248"/>
        <v>20449</v>
      </c>
      <c r="K714">
        <f t="shared" si="249"/>
        <v>6982</v>
      </c>
      <c r="L714">
        <f t="shared" si="249"/>
        <v>421</v>
      </c>
      <c r="M714" s="2">
        <f t="shared" si="250"/>
        <v>1.4410898884096666E-2</v>
      </c>
    </row>
    <row r="715" spans="1:13">
      <c r="A715" s="16">
        <v>44145</v>
      </c>
      <c r="B715">
        <f t="shared" si="245"/>
        <v>523029</v>
      </c>
      <c r="D715">
        <f t="shared" si="246"/>
        <v>30415</v>
      </c>
      <c r="E715">
        <f t="shared" si="247"/>
        <v>22832</v>
      </c>
      <c r="F715">
        <f t="shared" si="247"/>
        <v>1543</v>
      </c>
      <c r="G715">
        <f t="shared" si="247"/>
        <v>1348</v>
      </c>
      <c r="H715">
        <f t="shared" si="247"/>
        <v>195</v>
      </c>
      <c r="J715">
        <f t="shared" si="248"/>
        <v>21289</v>
      </c>
      <c r="K715">
        <f t="shared" si="249"/>
        <v>7258</v>
      </c>
      <c r="L715">
        <f t="shared" si="249"/>
        <v>453</v>
      </c>
      <c r="M715" s="2">
        <f t="shared" si="250"/>
        <v>1.4893966792700971E-2</v>
      </c>
    </row>
    <row r="716" spans="1:13">
      <c r="A716" s="16">
        <v>44146</v>
      </c>
      <c r="B716">
        <f t="shared" si="245"/>
        <v>531396</v>
      </c>
      <c r="D716">
        <f t="shared" si="246"/>
        <v>31902</v>
      </c>
      <c r="E716">
        <f t="shared" si="247"/>
        <v>23564</v>
      </c>
      <c r="F716">
        <f t="shared" si="247"/>
        <v>1578</v>
      </c>
      <c r="G716">
        <f t="shared" si="247"/>
        <v>1376</v>
      </c>
      <c r="H716">
        <f t="shared" si="247"/>
        <v>202</v>
      </c>
      <c r="J716">
        <f t="shared" si="248"/>
        <v>21986</v>
      </c>
      <c r="K716">
        <f t="shared" si="249"/>
        <v>7986</v>
      </c>
      <c r="L716">
        <f t="shared" si="249"/>
        <v>480</v>
      </c>
      <c r="M716" s="2">
        <f t="shared" si="250"/>
        <v>1.5046078615760768E-2</v>
      </c>
    </row>
    <row r="717" spans="1:13">
      <c r="A717" s="16">
        <v>44147</v>
      </c>
      <c r="B717">
        <f t="shared" si="245"/>
        <v>539878</v>
      </c>
      <c r="D717">
        <f t="shared" si="246"/>
        <v>33594</v>
      </c>
      <c r="E717">
        <f t="shared" ref="E717:H736" si="251">E259</f>
        <v>24914</v>
      </c>
      <c r="F717">
        <f t="shared" si="251"/>
        <v>1596</v>
      </c>
      <c r="G717">
        <f t="shared" si="251"/>
        <v>1391</v>
      </c>
      <c r="H717">
        <f t="shared" si="251"/>
        <v>205</v>
      </c>
      <c r="J717">
        <f t="shared" si="248"/>
        <v>23318</v>
      </c>
      <c r="K717">
        <f t="shared" ref="K717:L736" si="252">K259-K$124</f>
        <v>8288</v>
      </c>
      <c r="L717">
        <f t="shared" si="252"/>
        <v>520</v>
      </c>
      <c r="M717" s="2">
        <f t="shared" si="250"/>
        <v>1.5478954575221766E-2</v>
      </c>
    </row>
    <row r="718" spans="1:13">
      <c r="A718" s="16">
        <v>44148</v>
      </c>
      <c r="B718">
        <f t="shared" si="245"/>
        <v>547442</v>
      </c>
      <c r="D718">
        <f t="shared" si="246"/>
        <v>35301</v>
      </c>
      <c r="E718">
        <f t="shared" si="251"/>
        <v>26286</v>
      </c>
      <c r="F718">
        <f t="shared" si="251"/>
        <v>1660</v>
      </c>
      <c r="G718">
        <f t="shared" si="251"/>
        <v>1450</v>
      </c>
      <c r="H718">
        <f t="shared" si="251"/>
        <v>210</v>
      </c>
      <c r="J718">
        <f t="shared" si="248"/>
        <v>24626</v>
      </c>
      <c r="K718">
        <f t="shared" si="252"/>
        <v>8588</v>
      </c>
      <c r="L718">
        <f t="shared" si="252"/>
        <v>555</v>
      </c>
      <c r="M718" s="2">
        <f t="shared" si="250"/>
        <v>1.5721934222826549E-2</v>
      </c>
    </row>
    <row r="719" spans="1:13">
      <c r="A719" s="16">
        <v>44149</v>
      </c>
      <c r="B719">
        <f t="shared" si="245"/>
        <v>554041</v>
      </c>
      <c r="D719">
        <f t="shared" si="246"/>
        <v>37030</v>
      </c>
      <c r="E719">
        <f t="shared" si="251"/>
        <v>27806</v>
      </c>
      <c r="F719">
        <f t="shared" si="251"/>
        <v>1677</v>
      </c>
      <c r="G719">
        <f t="shared" si="251"/>
        <v>1462</v>
      </c>
      <c r="H719">
        <f t="shared" si="251"/>
        <v>215</v>
      </c>
      <c r="J719">
        <f t="shared" si="248"/>
        <v>26129</v>
      </c>
      <c r="K719">
        <f t="shared" si="252"/>
        <v>8774</v>
      </c>
      <c r="L719">
        <f t="shared" si="252"/>
        <v>578</v>
      </c>
      <c r="M719" s="2">
        <f t="shared" si="250"/>
        <v>1.5608965703483663E-2</v>
      </c>
    </row>
    <row r="720" spans="1:13">
      <c r="A720" s="16">
        <v>44150</v>
      </c>
      <c r="B720">
        <f t="shared" si="245"/>
        <v>558638</v>
      </c>
      <c r="D720">
        <f t="shared" si="246"/>
        <v>38452</v>
      </c>
      <c r="E720">
        <f t="shared" si="251"/>
        <v>28807</v>
      </c>
      <c r="F720">
        <f t="shared" si="251"/>
        <v>1693</v>
      </c>
      <c r="G720">
        <f t="shared" si="251"/>
        <v>1476</v>
      </c>
      <c r="H720">
        <f t="shared" si="251"/>
        <v>217</v>
      </c>
      <c r="J720">
        <f t="shared" si="248"/>
        <v>27114</v>
      </c>
      <c r="K720">
        <f t="shared" si="252"/>
        <v>9159</v>
      </c>
      <c r="L720">
        <f t="shared" si="252"/>
        <v>614</v>
      </c>
      <c r="M720" s="2">
        <f t="shared" si="250"/>
        <v>1.5967960054093414E-2</v>
      </c>
    </row>
    <row r="721" spans="1:13">
      <c r="A721" s="16">
        <v>44151</v>
      </c>
      <c r="B721">
        <f t="shared" si="245"/>
        <v>564814</v>
      </c>
      <c r="D721">
        <f t="shared" si="246"/>
        <v>39913</v>
      </c>
      <c r="E721">
        <f t="shared" si="251"/>
        <v>29765</v>
      </c>
      <c r="F721">
        <f t="shared" si="251"/>
        <v>1725</v>
      </c>
      <c r="G721">
        <f t="shared" si="251"/>
        <v>1501</v>
      </c>
      <c r="H721">
        <f t="shared" si="251"/>
        <v>224</v>
      </c>
      <c r="J721">
        <f t="shared" si="248"/>
        <v>28040</v>
      </c>
      <c r="K721">
        <f t="shared" si="252"/>
        <v>9626</v>
      </c>
      <c r="L721">
        <f t="shared" si="252"/>
        <v>650</v>
      </c>
      <c r="M721" s="2">
        <f t="shared" si="250"/>
        <v>1.6285420790218726E-2</v>
      </c>
    </row>
    <row r="722" spans="1:13">
      <c r="A722" s="16">
        <v>44152</v>
      </c>
      <c r="B722">
        <f t="shared" si="245"/>
        <v>573380</v>
      </c>
      <c r="D722">
        <f t="shared" si="246"/>
        <v>41611</v>
      </c>
      <c r="E722">
        <f t="shared" si="251"/>
        <v>30756</v>
      </c>
      <c r="F722">
        <f t="shared" si="251"/>
        <v>1732</v>
      </c>
      <c r="G722">
        <f t="shared" si="251"/>
        <v>1505</v>
      </c>
      <c r="H722">
        <f t="shared" si="251"/>
        <v>227</v>
      </c>
      <c r="J722">
        <f t="shared" si="248"/>
        <v>29024</v>
      </c>
      <c r="K722">
        <f t="shared" si="252"/>
        <v>10294</v>
      </c>
      <c r="L722">
        <f t="shared" si="252"/>
        <v>689</v>
      </c>
      <c r="M722" s="2">
        <f t="shared" si="250"/>
        <v>1.6558121650525101E-2</v>
      </c>
    </row>
    <row r="723" spans="1:13">
      <c r="A723" s="16">
        <v>44153</v>
      </c>
      <c r="B723">
        <f t="shared" si="245"/>
        <v>581351</v>
      </c>
      <c r="D723">
        <f t="shared" si="246"/>
        <v>43448</v>
      </c>
      <c r="E723">
        <f t="shared" si="251"/>
        <v>32102</v>
      </c>
      <c r="F723">
        <f t="shared" si="251"/>
        <v>1768</v>
      </c>
      <c r="G723">
        <f t="shared" si="251"/>
        <v>1528</v>
      </c>
      <c r="H723">
        <f t="shared" si="251"/>
        <v>240</v>
      </c>
      <c r="J723">
        <f t="shared" si="248"/>
        <v>30334</v>
      </c>
      <c r="K723">
        <f t="shared" si="252"/>
        <v>10741</v>
      </c>
      <c r="L723">
        <f t="shared" si="252"/>
        <v>733</v>
      </c>
      <c r="M723" s="2">
        <f t="shared" si="250"/>
        <v>1.6870742036457373E-2</v>
      </c>
    </row>
    <row r="724" spans="1:13">
      <c r="A724" s="16">
        <v>44154</v>
      </c>
      <c r="B724">
        <f t="shared" si="245"/>
        <v>591543</v>
      </c>
      <c r="D724">
        <f t="shared" si="246"/>
        <v>45319</v>
      </c>
      <c r="E724">
        <f t="shared" si="251"/>
        <v>33581</v>
      </c>
      <c r="F724">
        <f t="shared" si="251"/>
        <v>1772</v>
      </c>
      <c r="G724">
        <f t="shared" si="251"/>
        <v>1532</v>
      </c>
      <c r="H724">
        <f t="shared" si="251"/>
        <v>240</v>
      </c>
      <c r="J724">
        <f t="shared" si="248"/>
        <v>31809</v>
      </c>
      <c r="K724">
        <f t="shared" si="252"/>
        <v>11093</v>
      </c>
      <c r="L724">
        <f t="shared" si="252"/>
        <v>773</v>
      </c>
      <c r="M724" s="2">
        <f t="shared" si="250"/>
        <v>1.7056863567157264E-2</v>
      </c>
    </row>
    <row r="725" spans="1:13">
      <c r="A725" s="16">
        <v>44155</v>
      </c>
      <c r="B725">
        <f t="shared" si="245"/>
        <v>598541</v>
      </c>
      <c r="D725">
        <f t="shared" si="246"/>
        <v>46953</v>
      </c>
      <c r="E725">
        <f t="shared" si="251"/>
        <v>34756</v>
      </c>
      <c r="F725">
        <f t="shared" si="251"/>
        <v>1779</v>
      </c>
      <c r="G725">
        <f t="shared" si="251"/>
        <v>1537</v>
      </c>
      <c r="H725">
        <f t="shared" si="251"/>
        <v>242</v>
      </c>
      <c r="J725">
        <f t="shared" si="248"/>
        <v>32977</v>
      </c>
      <c r="K725">
        <f t="shared" si="252"/>
        <v>11509</v>
      </c>
      <c r="L725">
        <f t="shared" si="252"/>
        <v>816</v>
      </c>
      <c r="M725" s="2">
        <f t="shared" si="250"/>
        <v>1.7379081208868444E-2</v>
      </c>
    </row>
    <row r="726" spans="1:13">
      <c r="A726" s="16">
        <v>44156</v>
      </c>
      <c r="B726">
        <f t="shared" si="245"/>
        <v>604792</v>
      </c>
      <c r="D726">
        <f t="shared" si="246"/>
        <v>48791</v>
      </c>
      <c r="E726">
        <f t="shared" si="251"/>
        <v>36241</v>
      </c>
      <c r="F726">
        <f t="shared" si="251"/>
        <v>1810</v>
      </c>
      <c r="G726">
        <f t="shared" si="251"/>
        <v>1568</v>
      </c>
      <c r="H726">
        <f t="shared" si="251"/>
        <v>242</v>
      </c>
      <c r="J726">
        <f t="shared" si="248"/>
        <v>34431</v>
      </c>
      <c r="K726">
        <f t="shared" si="252"/>
        <v>11819</v>
      </c>
      <c r="L726">
        <f t="shared" si="252"/>
        <v>859</v>
      </c>
      <c r="M726" s="2">
        <f t="shared" si="250"/>
        <v>1.7605705970363386E-2</v>
      </c>
    </row>
    <row r="727" spans="1:13">
      <c r="A727" s="16">
        <v>44157</v>
      </c>
      <c r="B727">
        <f t="shared" si="245"/>
        <v>608048</v>
      </c>
      <c r="D727">
        <f t="shared" si="246"/>
        <v>50049</v>
      </c>
      <c r="E727">
        <f t="shared" si="251"/>
        <v>37162</v>
      </c>
      <c r="F727">
        <f t="shared" si="251"/>
        <v>1838</v>
      </c>
      <c r="G727">
        <f t="shared" si="251"/>
        <v>1597</v>
      </c>
      <c r="H727">
        <f t="shared" si="251"/>
        <v>241</v>
      </c>
      <c r="J727">
        <f t="shared" si="248"/>
        <v>35324</v>
      </c>
      <c r="K727">
        <f t="shared" si="252"/>
        <v>12111</v>
      </c>
      <c r="L727">
        <f t="shared" si="252"/>
        <v>904</v>
      </c>
      <c r="M727" s="2">
        <f t="shared" si="250"/>
        <v>1.8062298947031909E-2</v>
      </c>
    </row>
    <row r="728" spans="1:13">
      <c r="A728" s="16">
        <v>44158</v>
      </c>
      <c r="B728">
        <f t="shared" si="245"/>
        <v>613275</v>
      </c>
      <c r="D728">
        <f t="shared" si="246"/>
        <v>51298</v>
      </c>
      <c r="E728">
        <f t="shared" si="251"/>
        <v>37913</v>
      </c>
      <c r="F728">
        <f t="shared" si="251"/>
        <v>1847</v>
      </c>
      <c r="G728">
        <f t="shared" si="251"/>
        <v>1604</v>
      </c>
      <c r="H728">
        <f t="shared" si="251"/>
        <v>243</v>
      </c>
      <c r="J728">
        <f t="shared" si="248"/>
        <v>36066</v>
      </c>
      <c r="K728">
        <f t="shared" si="252"/>
        <v>12568</v>
      </c>
      <c r="L728">
        <f t="shared" si="252"/>
        <v>945</v>
      </c>
      <c r="M728" s="2">
        <f t="shared" si="250"/>
        <v>1.8421770829272096E-2</v>
      </c>
    </row>
    <row r="729" spans="1:13">
      <c r="A729" s="16">
        <v>44159</v>
      </c>
      <c r="B729">
        <f t="shared" si="245"/>
        <v>620495</v>
      </c>
      <c r="D729">
        <f t="shared" si="246"/>
        <v>52604</v>
      </c>
      <c r="E729">
        <f t="shared" si="251"/>
        <v>38199</v>
      </c>
      <c r="F729">
        <f t="shared" si="251"/>
        <v>1844</v>
      </c>
      <c r="G729">
        <f t="shared" si="251"/>
        <v>1601</v>
      </c>
      <c r="H729">
        <f t="shared" si="251"/>
        <v>243</v>
      </c>
      <c r="J729">
        <f t="shared" si="248"/>
        <v>36355</v>
      </c>
      <c r="K729">
        <f t="shared" si="252"/>
        <v>13540</v>
      </c>
      <c r="L729">
        <f t="shared" si="252"/>
        <v>993</v>
      </c>
      <c r="M729" s="2">
        <f t="shared" ref="M729:M760" si="253">L729/D729</f>
        <v>1.8876891491141357E-2</v>
      </c>
    </row>
    <row r="730" spans="1:13">
      <c r="A730" s="16">
        <v>44160</v>
      </c>
      <c r="B730">
        <f t="shared" si="245"/>
        <v>630609</v>
      </c>
      <c r="D730">
        <f t="shared" si="246"/>
        <v>53921</v>
      </c>
      <c r="E730">
        <f t="shared" si="251"/>
        <v>38320</v>
      </c>
      <c r="F730">
        <f t="shared" si="251"/>
        <v>1824</v>
      </c>
      <c r="G730">
        <f t="shared" si="251"/>
        <v>1574</v>
      </c>
      <c r="H730">
        <f t="shared" si="251"/>
        <v>250</v>
      </c>
      <c r="J730">
        <f t="shared" si="248"/>
        <v>36496</v>
      </c>
      <c r="K730">
        <f t="shared" si="252"/>
        <v>14689</v>
      </c>
      <c r="L730">
        <f t="shared" si="252"/>
        <v>1040</v>
      </c>
      <c r="M730" s="2">
        <f t="shared" si="253"/>
        <v>1.9287476122475472E-2</v>
      </c>
    </row>
    <row r="731" spans="1:13">
      <c r="A731" s="16">
        <v>44161</v>
      </c>
      <c r="B731">
        <f t="shared" si="245"/>
        <v>641286</v>
      </c>
      <c r="D731">
        <f t="shared" si="246"/>
        <v>55689</v>
      </c>
      <c r="E731">
        <f t="shared" si="251"/>
        <v>38508</v>
      </c>
      <c r="F731">
        <f t="shared" si="251"/>
        <v>1798</v>
      </c>
      <c r="G731">
        <f t="shared" si="251"/>
        <v>1545</v>
      </c>
      <c r="H731">
        <f t="shared" si="251"/>
        <v>253</v>
      </c>
      <c r="J731">
        <f t="shared" si="248"/>
        <v>36710</v>
      </c>
      <c r="K731">
        <f t="shared" si="252"/>
        <v>16220</v>
      </c>
      <c r="L731">
        <f t="shared" si="252"/>
        <v>1089</v>
      </c>
      <c r="M731" s="17">
        <f t="shared" si="253"/>
        <v>1.9555028820772504E-2</v>
      </c>
    </row>
    <row r="732" spans="1:13">
      <c r="A732" s="16">
        <v>44162</v>
      </c>
      <c r="B732">
        <f t="shared" si="245"/>
        <v>649251</v>
      </c>
      <c r="D732">
        <f t="shared" si="246"/>
        <v>57255</v>
      </c>
      <c r="E732">
        <f t="shared" si="251"/>
        <v>39083</v>
      </c>
      <c r="F732">
        <f t="shared" si="251"/>
        <v>1789</v>
      </c>
      <c r="G732">
        <f t="shared" si="251"/>
        <v>1539</v>
      </c>
      <c r="H732">
        <f t="shared" si="251"/>
        <v>250</v>
      </c>
      <c r="J732">
        <f t="shared" si="248"/>
        <v>37294</v>
      </c>
      <c r="K732">
        <f t="shared" si="252"/>
        <v>17164</v>
      </c>
      <c r="L732">
        <f t="shared" si="252"/>
        <v>1136</v>
      </c>
      <c r="M732" s="17">
        <f t="shared" si="253"/>
        <v>1.9841061915989871E-2</v>
      </c>
    </row>
    <row r="733" spans="1:13">
      <c r="A733" s="16">
        <v>44163</v>
      </c>
      <c r="B733">
        <f t="shared" si="245"/>
        <v>655691</v>
      </c>
      <c r="D733">
        <f t="shared" si="246"/>
        <v>58444</v>
      </c>
      <c r="E733">
        <f t="shared" si="251"/>
        <v>39882</v>
      </c>
      <c r="F733">
        <f t="shared" si="251"/>
        <v>1766</v>
      </c>
      <c r="G733">
        <f t="shared" si="251"/>
        <v>1519</v>
      </c>
      <c r="H733">
        <f t="shared" si="251"/>
        <v>247</v>
      </c>
      <c r="J733">
        <f t="shared" si="248"/>
        <v>38116</v>
      </c>
      <c r="K733">
        <f t="shared" si="252"/>
        <v>17511</v>
      </c>
      <c r="L733">
        <f t="shared" si="252"/>
        <v>1179</v>
      </c>
      <c r="M733" s="17">
        <f t="shared" si="253"/>
        <v>2.017315721032099E-2</v>
      </c>
    </row>
    <row r="734" spans="1:13">
      <c r="A734" s="16">
        <v>44164</v>
      </c>
      <c r="B734">
        <f t="shared" si="245"/>
        <v>661861</v>
      </c>
      <c r="D734">
        <f t="shared" si="246"/>
        <v>59468</v>
      </c>
      <c r="E734">
        <f t="shared" si="251"/>
        <v>40484</v>
      </c>
      <c r="F734">
        <f t="shared" si="251"/>
        <v>1763</v>
      </c>
      <c r="G734">
        <f t="shared" si="251"/>
        <v>1522</v>
      </c>
      <c r="H734">
        <f t="shared" si="251"/>
        <v>241</v>
      </c>
      <c r="J734">
        <f t="shared" si="248"/>
        <v>38721</v>
      </c>
      <c r="K734">
        <f t="shared" si="252"/>
        <v>17888</v>
      </c>
      <c r="L734">
        <f t="shared" si="252"/>
        <v>1224</v>
      </c>
      <c r="M734" s="17">
        <f t="shared" si="253"/>
        <v>2.058249815026569E-2</v>
      </c>
    </row>
    <row r="735" spans="1:13">
      <c r="A735" s="16">
        <v>44165</v>
      </c>
      <c r="B735">
        <f t="shared" si="245"/>
        <v>668051</v>
      </c>
      <c r="D735">
        <f t="shared" si="246"/>
        <v>60606</v>
      </c>
      <c r="E735">
        <f t="shared" si="251"/>
        <v>40624</v>
      </c>
      <c r="F735">
        <f t="shared" si="251"/>
        <v>1773</v>
      </c>
      <c r="G735">
        <f t="shared" si="251"/>
        <v>1547</v>
      </c>
      <c r="H735">
        <f t="shared" si="251"/>
        <v>226</v>
      </c>
      <c r="J735">
        <f t="shared" si="248"/>
        <v>38851</v>
      </c>
      <c r="K735">
        <f t="shared" si="252"/>
        <v>18837</v>
      </c>
      <c r="L735">
        <f t="shared" si="252"/>
        <v>1273</v>
      </c>
      <c r="M735" s="17">
        <f t="shared" si="253"/>
        <v>2.1004521004521003E-2</v>
      </c>
    </row>
    <row r="736" spans="1:13">
      <c r="A736" s="16">
        <v>44166</v>
      </c>
      <c r="B736">
        <f t="shared" si="245"/>
        <v>676313</v>
      </c>
      <c r="D736">
        <f t="shared" si="246"/>
        <v>62005</v>
      </c>
      <c r="E736">
        <f t="shared" si="251"/>
        <v>40730</v>
      </c>
      <c r="F736">
        <f t="shared" si="251"/>
        <v>1737</v>
      </c>
      <c r="G736">
        <f t="shared" si="251"/>
        <v>1517</v>
      </c>
      <c r="H736">
        <f t="shared" si="251"/>
        <v>220</v>
      </c>
      <c r="J736">
        <f t="shared" si="248"/>
        <v>38993</v>
      </c>
      <c r="K736">
        <f t="shared" si="252"/>
        <v>20096</v>
      </c>
      <c r="L736">
        <f t="shared" si="252"/>
        <v>1307</v>
      </c>
      <c r="M736" s="17">
        <f t="shared" si="253"/>
        <v>2.1078945246351101E-2</v>
      </c>
    </row>
    <row r="737" spans="1:13">
      <c r="A737" s="16">
        <v>44167</v>
      </c>
      <c r="B737">
        <f t="shared" si="245"/>
        <v>686572</v>
      </c>
      <c r="D737">
        <f t="shared" si="246"/>
        <v>63488</v>
      </c>
      <c r="E737">
        <f t="shared" ref="E737:H756" si="254">E279</f>
        <v>39731</v>
      </c>
      <c r="F737">
        <f t="shared" si="254"/>
        <v>1714</v>
      </c>
      <c r="G737">
        <f t="shared" si="254"/>
        <v>1494</v>
      </c>
      <c r="H737">
        <f t="shared" si="254"/>
        <v>220</v>
      </c>
      <c r="J737">
        <f t="shared" si="248"/>
        <v>38017</v>
      </c>
      <c r="K737">
        <f t="shared" ref="K737:L756" si="255">K279-K$124</f>
        <v>22551</v>
      </c>
      <c r="L737">
        <f t="shared" si="255"/>
        <v>1334</v>
      </c>
      <c r="M737" s="17">
        <f t="shared" si="253"/>
        <v>2.1011844758064516E-2</v>
      </c>
    </row>
    <row r="738" spans="1:13">
      <c r="A738" s="16">
        <v>44168</v>
      </c>
      <c r="B738">
        <f t="shared" si="245"/>
        <v>696280</v>
      </c>
      <c r="D738">
        <f t="shared" si="246"/>
        <v>64782</v>
      </c>
      <c r="E738">
        <f t="shared" si="254"/>
        <v>39780</v>
      </c>
      <c r="F738">
        <f t="shared" si="254"/>
        <v>1686</v>
      </c>
      <c r="G738">
        <f t="shared" si="254"/>
        <v>1465</v>
      </c>
      <c r="H738">
        <f t="shared" si="254"/>
        <v>221</v>
      </c>
      <c r="J738">
        <f t="shared" si="248"/>
        <v>38094</v>
      </c>
      <c r="K738">
        <f t="shared" si="255"/>
        <v>23762</v>
      </c>
      <c r="L738">
        <f t="shared" si="255"/>
        <v>1368</v>
      </c>
      <c r="M738" s="17">
        <f t="shared" si="253"/>
        <v>2.1116976938038344E-2</v>
      </c>
    </row>
    <row r="739" spans="1:13">
      <c r="A739" s="16">
        <v>44169</v>
      </c>
      <c r="B739">
        <f t="shared" si="245"/>
        <v>703446</v>
      </c>
      <c r="D739">
        <f t="shared" si="246"/>
        <v>66147</v>
      </c>
      <c r="E739">
        <f t="shared" si="254"/>
        <v>39350</v>
      </c>
      <c r="F739">
        <f t="shared" si="254"/>
        <v>1647</v>
      </c>
      <c r="G739">
        <f t="shared" si="254"/>
        <v>1431</v>
      </c>
      <c r="H739">
        <f t="shared" si="254"/>
        <v>216</v>
      </c>
      <c r="J739">
        <f t="shared" si="248"/>
        <v>37703</v>
      </c>
      <c r="K739">
        <f t="shared" si="255"/>
        <v>25518</v>
      </c>
      <c r="L739">
        <f t="shared" si="255"/>
        <v>1407</v>
      </c>
      <c r="M739" s="17">
        <f t="shared" si="253"/>
        <v>2.1270805932241826E-2</v>
      </c>
    </row>
    <row r="740" spans="1:13">
      <c r="A740" s="16">
        <v>44170</v>
      </c>
      <c r="B740">
        <f t="shared" si="245"/>
        <v>712073</v>
      </c>
      <c r="D740">
        <f t="shared" si="246"/>
        <v>67387</v>
      </c>
      <c r="E740">
        <f t="shared" si="254"/>
        <v>39540</v>
      </c>
      <c r="F740">
        <f t="shared" si="254"/>
        <v>1615</v>
      </c>
      <c r="G740">
        <f t="shared" si="254"/>
        <v>1400</v>
      </c>
      <c r="H740">
        <f t="shared" si="254"/>
        <v>215</v>
      </c>
      <c r="J740">
        <f t="shared" si="248"/>
        <v>37925</v>
      </c>
      <c r="K740">
        <f t="shared" si="255"/>
        <v>26534</v>
      </c>
      <c r="L740">
        <f t="shared" si="255"/>
        <v>1441</v>
      </c>
      <c r="M740" s="17">
        <f t="shared" si="253"/>
        <v>2.1383946458515737E-2</v>
      </c>
    </row>
    <row r="741" spans="1:13">
      <c r="A741" s="16">
        <v>44171</v>
      </c>
      <c r="B741">
        <f t="shared" si="245"/>
        <v>718159</v>
      </c>
      <c r="D741">
        <f t="shared" si="246"/>
        <v>68409</v>
      </c>
      <c r="E741">
        <f t="shared" si="254"/>
        <v>39746</v>
      </c>
      <c r="F741">
        <f t="shared" si="254"/>
        <v>1580</v>
      </c>
      <c r="G741">
        <f t="shared" si="254"/>
        <v>1367</v>
      </c>
      <c r="H741">
        <f t="shared" si="254"/>
        <v>213</v>
      </c>
      <c r="J741">
        <f t="shared" si="248"/>
        <v>38166</v>
      </c>
      <c r="K741">
        <f t="shared" si="255"/>
        <v>27314</v>
      </c>
      <c r="L741">
        <f t="shared" si="255"/>
        <v>1477</v>
      </c>
      <c r="M741" s="17">
        <f t="shared" si="253"/>
        <v>2.1590726366413775E-2</v>
      </c>
    </row>
    <row r="742" spans="1:13">
      <c r="A742" s="16">
        <v>44172</v>
      </c>
      <c r="B742">
        <f t="shared" si="245"/>
        <v>724326</v>
      </c>
      <c r="D742">
        <f t="shared" si="246"/>
        <v>69327</v>
      </c>
      <c r="E742">
        <f t="shared" si="254"/>
        <v>40246</v>
      </c>
      <c r="F742">
        <f t="shared" si="254"/>
        <v>1592</v>
      </c>
      <c r="G742">
        <f t="shared" si="254"/>
        <v>1387</v>
      </c>
      <c r="H742">
        <f t="shared" si="254"/>
        <v>205</v>
      </c>
      <c r="J742">
        <f t="shared" si="248"/>
        <v>38654</v>
      </c>
      <c r="K742">
        <f t="shared" si="255"/>
        <v>27698</v>
      </c>
      <c r="L742">
        <f t="shared" si="255"/>
        <v>1511</v>
      </c>
      <c r="M742" s="17">
        <f t="shared" si="253"/>
        <v>2.1795260143955459E-2</v>
      </c>
    </row>
    <row r="743" spans="1:13">
      <c r="A743" s="16">
        <v>44173</v>
      </c>
      <c r="B743">
        <f t="shared" si="245"/>
        <v>732262</v>
      </c>
      <c r="D743">
        <f t="shared" si="246"/>
        <v>70475</v>
      </c>
      <c r="E743">
        <f t="shared" si="254"/>
        <v>39555</v>
      </c>
      <c r="F743">
        <f t="shared" si="254"/>
        <v>1573</v>
      </c>
      <c r="G743">
        <f t="shared" si="254"/>
        <v>1374</v>
      </c>
      <c r="H743">
        <f t="shared" si="254"/>
        <v>199</v>
      </c>
      <c r="J743">
        <f t="shared" si="248"/>
        <v>37982</v>
      </c>
      <c r="K743">
        <f t="shared" si="255"/>
        <v>29501</v>
      </c>
      <c r="L743">
        <f t="shared" si="255"/>
        <v>1547</v>
      </c>
      <c r="M743" s="17">
        <f t="shared" si="253"/>
        <v>2.1951046470379567E-2</v>
      </c>
    </row>
    <row r="744" spans="1:13">
      <c r="A744" s="16">
        <v>44174</v>
      </c>
      <c r="B744">
        <f t="shared" si="245"/>
        <v>738232</v>
      </c>
      <c r="D744">
        <f t="shared" si="246"/>
        <v>71228</v>
      </c>
      <c r="E744">
        <f t="shared" si="254"/>
        <v>38647</v>
      </c>
      <c r="F744">
        <f t="shared" si="254"/>
        <v>1572</v>
      </c>
      <c r="G744">
        <f t="shared" si="254"/>
        <v>1374</v>
      </c>
      <c r="H744">
        <f t="shared" si="254"/>
        <v>198</v>
      </c>
      <c r="J744">
        <f t="shared" si="248"/>
        <v>37075</v>
      </c>
      <c r="K744">
        <f t="shared" si="255"/>
        <v>31128</v>
      </c>
      <c r="L744">
        <f t="shared" si="255"/>
        <v>1581</v>
      </c>
      <c r="M744" s="17">
        <f t="shared" si="253"/>
        <v>2.2196327287021957E-2</v>
      </c>
    </row>
    <row r="745" spans="1:13">
      <c r="A745" s="16">
        <v>44175</v>
      </c>
      <c r="B745">
        <f t="shared" si="245"/>
        <v>746132</v>
      </c>
      <c r="D745">
        <f t="shared" si="246"/>
        <v>72287</v>
      </c>
      <c r="E745">
        <f t="shared" si="254"/>
        <v>36969</v>
      </c>
      <c r="F745">
        <f t="shared" si="254"/>
        <v>1539</v>
      </c>
      <c r="G745">
        <f t="shared" si="254"/>
        <v>1342</v>
      </c>
      <c r="H745">
        <f t="shared" si="254"/>
        <v>197</v>
      </c>
      <c r="J745">
        <f t="shared" si="248"/>
        <v>35430</v>
      </c>
      <c r="K745">
        <f t="shared" si="255"/>
        <v>33833</v>
      </c>
      <c r="L745">
        <f t="shared" si="255"/>
        <v>1613</v>
      </c>
      <c r="M745" s="17">
        <f t="shared" si="253"/>
        <v>2.2313832362665487E-2</v>
      </c>
    </row>
    <row r="746" spans="1:13">
      <c r="A746" s="16">
        <v>44176</v>
      </c>
      <c r="B746">
        <f t="shared" si="245"/>
        <v>753260</v>
      </c>
      <c r="D746">
        <f t="shared" si="246"/>
        <v>73286</v>
      </c>
      <c r="E746">
        <f t="shared" si="254"/>
        <v>36410</v>
      </c>
      <c r="F746">
        <f t="shared" si="254"/>
        <v>1477</v>
      </c>
      <c r="G746">
        <f t="shared" si="254"/>
        <v>1280</v>
      </c>
      <c r="H746">
        <f t="shared" si="254"/>
        <v>197</v>
      </c>
      <c r="J746">
        <f t="shared" si="248"/>
        <v>34933</v>
      </c>
      <c r="K746">
        <f t="shared" si="255"/>
        <v>35363</v>
      </c>
      <c r="L746">
        <f t="shared" si="255"/>
        <v>1641</v>
      </c>
      <c r="M746" s="17">
        <f t="shared" si="253"/>
        <v>2.239172556832137E-2</v>
      </c>
    </row>
    <row r="747" spans="1:13">
      <c r="A747" s="16">
        <v>44177</v>
      </c>
      <c r="B747">
        <f t="shared" si="245"/>
        <v>759460</v>
      </c>
      <c r="D747">
        <f t="shared" si="246"/>
        <v>74302</v>
      </c>
      <c r="E747">
        <f t="shared" si="254"/>
        <v>35761</v>
      </c>
      <c r="F747">
        <f t="shared" si="254"/>
        <v>1439</v>
      </c>
      <c r="G747">
        <f t="shared" si="254"/>
        <v>1243</v>
      </c>
      <c r="H747">
        <f t="shared" si="254"/>
        <v>196</v>
      </c>
      <c r="J747">
        <f t="shared" si="248"/>
        <v>34322</v>
      </c>
      <c r="K747">
        <f t="shared" si="255"/>
        <v>37005</v>
      </c>
      <c r="L747">
        <f t="shared" si="255"/>
        <v>1664</v>
      </c>
      <c r="M747" s="17">
        <f t="shared" si="253"/>
        <v>2.2395090307124978E-2</v>
      </c>
    </row>
    <row r="748" spans="1:13">
      <c r="A748" s="16">
        <v>44178</v>
      </c>
      <c r="B748">
        <f t="shared" si="245"/>
        <v>763572</v>
      </c>
      <c r="D748">
        <f t="shared" si="246"/>
        <v>75110</v>
      </c>
      <c r="E748">
        <f t="shared" si="254"/>
        <v>35719</v>
      </c>
      <c r="F748">
        <f t="shared" si="254"/>
        <v>1424</v>
      </c>
      <c r="G748">
        <f t="shared" si="254"/>
        <v>1226</v>
      </c>
      <c r="H748">
        <f t="shared" si="254"/>
        <v>198</v>
      </c>
      <c r="J748">
        <f t="shared" si="248"/>
        <v>34295</v>
      </c>
      <c r="K748">
        <f t="shared" si="255"/>
        <v>37834</v>
      </c>
      <c r="L748">
        <f t="shared" si="255"/>
        <v>1685</v>
      </c>
      <c r="M748" s="17">
        <f t="shared" si="253"/>
        <v>2.2433763813074159E-2</v>
      </c>
    </row>
    <row r="749" spans="1:13">
      <c r="A749" s="16">
        <v>44179</v>
      </c>
      <c r="B749">
        <f t="shared" si="245"/>
        <v>767534</v>
      </c>
      <c r="D749">
        <f t="shared" si="246"/>
        <v>76024</v>
      </c>
      <c r="E749">
        <f t="shared" si="254"/>
        <v>35841</v>
      </c>
      <c r="F749">
        <f t="shared" si="254"/>
        <v>1426</v>
      </c>
      <c r="G749">
        <f t="shared" si="254"/>
        <v>1237</v>
      </c>
      <c r="H749">
        <f t="shared" si="254"/>
        <v>189</v>
      </c>
      <c r="J749">
        <f t="shared" si="248"/>
        <v>34415</v>
      </c>
      <c r="K749">
        <f t="shared" si="255"/>
        <v>38594</v>
      </c>
      <c r="L749">
        <f t="shared" si="255"/>
        <v>1717</v>
      </c>
      <c r="M749" s="17">
        <f t="shared" si="253"/>
        <v>2.2584973166368514E-2</v>
      </c>
    </row>
    <row r="750" spans="1:13">
      <c r="A750" s="16">
        <v>44180</v>
      </c>
      <c r="B750">
        <f t="shared" si="245"/>
        <v>774400</v>
      </c>
      <c r="D750">
        <f t="shared" si="246"/>
        <v>77111</v>
      </c>
      <c r="E750">
        <f t="shared" si="254"/>
        <v>35969</v>
      </c>
      <c r="F750">
        <f t="shared" si="254"/>
        <v>1410</v>
      </c>
      <c r="G750">
        <f t="shared" si="254"/>
        <v>1225</v>
      </c>
      <c r="H750">
        <f t="shared" si="254"/>
        <v>185</v>
      </c>
      <c r="J750">
        <f t="shared" si="248"/>
        <v>34559</v>
      </c>
      <c r="K750">
        <f t="shared" si="255"/>
        <v>39522</v>
      </c>
      <c r="L750">
        <f t="shared" si="255"/>
        <v>1748</v>
      </c>
      <c r="M750" s="17">
        <f t="shared" si="253"/>
        <v>2.2668620559971989E-2</v>
      </c>
    </row>
    <row r="751" spans="1:13">
      <c r="A751" s="16">
        <v>44181</v>
      </c>
      <c r="B751">
        <f t="shared" si="245"/>
        <v>782228</v>
      </c>
      <c r="D751">
        <f t="shared" si="246"/>
        <v>78176</v>
      </c>
      <c r="E751">
        <f t="shared" si="254"/>
        <v>35176</v>
      </c>
      <c r="F751">
        <f t="shared" si="254"/>
        <v>1371</v>
      </c>
      <c r="G751">
        <f t="shared" si="254"/>
        <v>1188</v>
      </c>
      <c r="H751">
        <f t="shared" si="254"/>
        <v>183</v>
      </c>
      <c r="J751">
        <f t="shared" si="248"/>
        <v>33805</v>
      </c>
      <c r="K751">
        <f t="shared" si="255"/>
        <v>41351</v>
      </c>
      <c r="L751">
        <f t="shared" si="255"/>
        <v>1777</v>
      </c>
      <c r="M751" s="17">
        <f t="shared" si="253"/>
        <v>2.2730761358984854E-2</v>
      </c>
    </row>
    <row r="752" spans="1:13">
      <c r="A752" s="16">
        <v>44182</v>
      </c>
      <c r="B752">
        <f t="shared" si="245"/>
        <v>790113</v>
      </c>
      <c r="D752">
        <f t="shared" si="246"/>
        <v>79048</v>
      </c>
      <c r="E752">
        <f t="shared" si="254"/>
        <v>34688</v>
      </c>
      <c r="F752">
        <f t="shared" si="254"/>
        <v>1310</v>
      </c>
      <c r="G752">
        <f t="shared" si="254"/>
        <v>1131</v>
      </c>
      <c r="H752">
        <f t="shared" si="254"/>
        <v>179</v>
      </c>
      <c r="J752">
        <f t="shared" si="248"/>
        <v>33378</v>
      </c>
      <c r="K752">
        <f t="shared" si="255"/>
        <v>42683</v>
      </c>
      <c r="L752">
        <f t="shared" si="255"/>
        <v>1805</v>
      </c>
      <c r="M752" s="17">
        <f t="shared" si="253"/>
        <v>2.283422730492865E-2</v>
      </c>
    </row>
    <row r="753" spans="1:13">
      <c r="A753" s="16">
        <v>44183</v>
      </c>
      <c r="B753">
        <f t="shared" si="245"/>
        <v>795588</v>
      </c>
      <c r="D753">
        <f t="shared" si="246"/>
        <v>79779</v>
      </c>
      <c r="E753">
        <f t="shared" si="254"/>
        <v>33865</v>
      </c>
      <c r="F753">
        <f t="shared" si="254"/>
        <v>1273</v>
      </c>
      <c r="G753">
        <f t="shared" si="254"/>
        <v>1091</v>
      </c>
      <c r="H753">
        <f t="shared" si="254"/>
        <v>182</v>
      </c>
      <c r="J753">
        <f t="shared" si="248"/>
        <v>32592</v>
      </c>
      <c r="K753">
        <f t="shared" si="255"/>
        <v>44215</v>
      </c>
      <c r="L753">
        <f t="shared" si="255"/>
        <v>1827</v>
      </c>
      <c r="M753" s="17">
        <f t="shared" si="253"/>
        <v>2.2900763358778626E-2</v>
      </c>
    </row>
    <row r="754" spans="1:13">
      <c r="A754" s="16">
        <v>44184</v>
      </c>
      <c r="B754">
        <f t="shared" si="245"/>
        <v>799472</v>
      </c>
      <c r="D754">
        <f t="shared" si="246"/>
        <v>80657</v>
      </c>
      <c r="E754">
        <f t="shared" si="254"/>
        <v>33843</v>
      </c>
      <c r="F754">
        <f t="shared" si="254"/>
        <v>1245</v>
      </c>
      <c r="G754">
        <f t="shared" si="254"/>
        <v>1071</v>
      </c>
      <c r="H754">
        <f t="shared" si="254"/>
        <v>174</v>
      </c>
      <c r="J754">
        <f t="shared" si="248"/>
        <v>32598</v>
      </c>
      <c r="K754">
        <f t="shared" si="255"/>
        <v>45093</v>
      </c>
      <c r="L754">
        <f t="shared" si="255"/>
        <v>1849</v>
      </c>
      <c r="M754" s="17">
        <f t="shared" si="253"/>
        <v>2.292423472234276E-2</v>
      </c>
    </row>
    <row r="755" spans="1:13">
      <c r="A755" s="16">
        <v>44185</v>
      </c>
      <c r="B755">
        <f t="shared" si="245"/>
        <v>802509</v>
      </c>
      <c r="D755">
        <f t="shared" si="246"/>
        <v>81449</v>
      </c>
      <c r="E755">
        <f t="shared" si="254"/>
        <v>33883</v>
      </c>
      <c r="F755">
        <f t="shared" si="254"/>
        <v>1254</v>
      </c>
      <c r="G755">
        <f t="shared" si="254"/>
        <v>1076</v>
      </c>
      <c r="H755">
        <f t="shared" si="254"/>
        <v>178</v>
      </c>
      <c r="J755">
        <f t="shared" si="248"/>
        <v>32629</v>
      </c>
      <c r="K755">
        <f t="shared" si="255"/>
        <v>45821</v>
      </c>
      <c r="L755">
        <f t="shared" si="255"/>
        <v>1873</v>
      </c>
      <c r="M755" s="17">
        <f t="shared" si="253"/>
        <v>2.2995985217743618E-2</v>
      </c>
    </row>
    <row r="756" spans="1:13">
      <c r="A756" s="16">
        <v>44186</v>
      </c>
      <c r="B756">
        <f t="shared" si="245"/>
        <v>805489</v>
      </c>
      <c r="D756">
        <f t="shared" si="246"/>
        <v>82118</v>
      </c>
      <c r="E756">
        <f t="shared" si="254"/>
        <v>33903</v>
      </c>
      <c r="F756">
        <f t="shared" si="254"/>
        <v>1267</v>
      </c>
      <c r="G756">
        <f t="shared" si="254"/>
        <v>1086</v>
      </c>
      <c r="H756">
        <f t="shared" si="254"/>
        <v>181</v>
      </c>
      <c r="J756">
        <f t="shared" si="248"/>
        <v>32636</v>
      </c>
      <c r="K756">
        <f t="shared" si="255"/>
        <v>46444</v>
      </c>
      <c r="L756">
        <f t="shared" si="255"/>
        <v>1899</v>
      </c>
      <c r="M756" s="17">
        <f t="shared" si="253"/>
        <v>2.3125258773959424E-2</v>
      </c>
    </row>
    <row r="757" spans="1:13">
      <c r="A757" s="16">
        <v>44187</v>
      </c>
      <c r="B757">
        <f t="shared" si="245"/>
        <v>811306</v>
      </c>
      <c r="D757">
        <f t="shared" si="246"/>
        <v>83012</v>
      </c>
      <c r="E757">
        <f t="shared" ref="E757:H776" si="256">E299</f>
        <v>33492</v>
      </c>
      <c r="F757">
        <f t="shared" si="256"/>
        <v>1235</v>
      </c>
      <c r="G757">
        <f t="shared" si="256"/>
        <v>1059</v>
      </c>
      <c r="H757">
        <f t="shared" si="256"/>
        <v>176</v>
      </c>
      <c r="J757">
        <f t="shared" si="248"/>
        <v>32257</v>
      </c>
      <c r="K757">
        <f t="shared" ref="K757:L776" si="257">K299-K$124</f>
        <v>47727</v>
      </c>
      <c r="L757">
        <f t="shared" si="257"/>
        <v>1921</v>
      </c>
      <c r="M757" s="17">
        <f t="shared" si="253"/>
        <v>2.3141232592878137E-2</v>
      </c>
    </row>
    <row r="758" spans="1:13">
      <c r="A758" s="16">
        <v>44188</v>
      </c>
      <c r="B758">
        <f t="shared" si="245"/>
        <v>818205</v>
      </c>
      <c r="D758">
        <f t="shared" si="246"/>
        <v>83944</v>
      </c>
      <c r="E758">
        <f t="shared" si="256"/>
        <v>33614</v>
      </c>
      <c r="F758">
        <f t="shared" si="256"/>
        <v>1204</v>
      </c>
      <c r="G758">
        <f t="shared" si="256"/>
        <v>1028</v>
      </c>
      <c r="H758">
        <f t="shared" si="256"/>
        <v>176</v>
      </c>
      <c r="J758">
        <f t="shared" si="248"/>
        <v>32410</v>
      </c>
      <c r="K758">
        <f t="shared" si="257"/>
        <v>48527</v>
      </c>
      <c r="L758">
        <f t="shared" si="257"/>
        <v>1931</v>
      </c>
      <c r="M758" s="17">
        <f t="shared" si="253"/>
        <v>2.3003430858667684E-2</v>
      </c>
    </row>
    <row r="759" spans="1:13">
      <c r="A759" s="16">
        <v>44189</v>
      </c>
      <c r="B759">
        <f t="shared" si="245"/>
        <v>825025</v>
      </c>
      <c r="D759">
        <f t="shared" si="246"/>
        <v>84797</v>
      </c>
      <c r="E759">
        <f t="shared" si="256"/>
        <v>33380</v>
      </c>
      <c r="F759">
        <f t="shared" si="256"/>
        <v>1181</v>
      </c>
      <c r="G759">
        <f t="shared" si="256"/>
        <v>1008</v>
      </c>
      <c r="H759">
        <f t="shared" si="256"/>
        <v>173</v>
      </c>
      <c r="J759">
        <f t="shared" si="248"/>
        <v>32199</v>
      </c>
      <c r="K759">
        <f t="shared" si="257"/>
        <v>49588</v>
      </c>
      <c r="L759">
        <f t="shared" si="257"/>
        <v>1957</v>
      </c>
      <c r="M759" s="17">
        <f t="shared" si="253"/>
        <v>2.3078646650235266E-2</v>
      </c>
    </row>
    <row r="760" spans="1:13">
      <c r="A760" s="16">
        <v>44190</v>
      </c>
      <c r="B760">
        <f t="shared" si="245"/>
        <v>827287</v>
      </c>
      <c r="D760">
        <f t="shared" si="246"/>
        <v>85517</v>
      </c>
      <c r="E760">
        <f t="shared" si="256"/>
        <v>33232</v>
      </c>
      <c r="F760">
        <f t="shared" si="256"/>
        <v>1169</v>
      </c>
      <c r="G760">
        <f t="shared" si="256"/>
        <v>995</v>
      </c>
      <c r="H760">
        <f t="shared" si="256"/>
        <v>174</v>
      </c>
      <c r="J760">
        <f t="shared" si="248"/>
        <v>32063</v>
      </c>
      <c r="K760">
        <f t="shared" si="257"/>
        <v>50439</v>
      </c>
      <c r="L760">
        <f t="shared" si="257"/>
        <v>1974</v>
      </c>
      <c r="M760" s="17">
        <f t="shared" si="253"/>
        <v>2.3083129670124068E-2</v>
      </c>
    </row>
    <row r="761" spans="1:13">
      <c r="A761" s="16">
        <v>44191</v>
      </c>
      <c r="B761">
        <f t="shared" ref="B761:B824" si="258">B303-B188</f>
        <v>825698</v>
      </c>
      <c r="D761">
        <f t="shared" ref="D761:D824" si="259">D303-D$124</f>
        <v>85854</v>
      </c>
      <c r="E761">
        <f t="shared" si="256"/>
        <v>33290</v>
      </c>
      <c r="F761">
        <f t="shared" si="256"/>
        <v>1184</v>
      </c>
      <c r="G761">
        <f t="shared" si="256"/>
        <v>1014</v>
      </c>
      <c r="H761">
        <f t="shared" si="256"/>
        <v>170</v>
      </c>
      <c r="J761">
        <f t="shared" ref="J761:J824" si="260">J303</f>
        <v>32106</v>
      </c>
      <c r="K761">
        <f t="shared" si="257"/>
        <v>50691</v>
      </c>
      <c r="L761">
        <f t="shared" si="257"/>
        <v>2001</v>
      </c>
      <c r="M761" s="17">
        <f>L761/D761</f>
        <v>2.3307009574393737E-2</v>
      </c>
    </row>
    <row r="762" spans="1:13">
      <c r="A762" s="16">
        <v>44192</v>
      </c>
      <c r="B762">
        <f t="shared" si="258"/>
        <v>827861</v>
      </c>
      <c r="D762">
        <f t="shared" si="259"/>
        <v>86536</v>
      </c>
      <c r="E762">
        <f t="shared" si="256"/>
        <v>33167</v>
      </c>
      <c r="F762">
        <f t="shared" si="256"/>
        <v>1201</v>
      </c>
      <c r="G762">
        <f t="shared" si="256"/>
        <v>1027</v>
      </c>
      <c r="H762">
        <f t="shared" si="256"/>
        <v>174</v>
      </c>
      <c r="J762">
        <f t="shared" si="260"/>
        <v>31966</v>
      </c>
      <c r="K762">
        <f t="shared" si="257"/>
        <v>51481</v>
      </c>
      <c r="L762">
        <f t="shared" si="257"/>
        <v>2016</v>
      </c>
      <c r="M762" s="17">
        <f>L762/D762</f>
        <v>2.3296662660626792E-2</v>
      </c>
    </row>
    <row r="763" spans="1:13">
      <c r="A763" s="16">
        <v>44193</v>
      </c>
      <c r="B763">
        <f t="shared" si="258"/>
        <v>829313</v>
      </c>
      <c r="D763">
        <f t="shared" si="259"/>
        <v>87186</v>
      </c>
      <c r="E763">
        <f t="shared" si="256"/>
        <v>33246</v>
      </c>
      <c r="F763">
        <f t="shared" si="256"/>
        <v>1239</v>
      </c>
      <c r="G763">
        <f t="shared" si="256"/>
        <v>1064</v>
      </c>
      <c r="H763">
        <f t="shared" si="256"/>
        <v>175</v>
      </c>
      <c r="J763">
        <f t="shared" si="260"/>
        <v>32007</v>
      </c>
      <c r="K763">
        <f t="shared" si="257"/>
        <v>52024</v>
      </c>
      <c r="L763">
        <f t="shared" si="257"/>
        <v>2044</v>
      </c>
      <c r="M763" s="17">
        <f>L763/D763</f>
        <v>2.3444130938453423E-2</v>
      </c>
    </row>
    <row r="764" spans="1:13">
      <c r="A764" s="16">
        <v>44194</v>
      </c>
      <c r="B764">
        <f t="shared" si="258"/>
        <v>832847</v>
      </c>
      <c r="D764">
        <f t="shared" si="259"/>
        <v>88181</v>
      </c>
      <c r="E764">
        <f t="shared" si="256"/>
        <v>33409</v>
      </c>
      <c r="F764">
        <f t="shared" si="256"/>
        <v>1262</v>
      </c>
      <c r="G764">
        <f t="shared" si="256"/>
        <v>1093</v>
      </c>
      <c r="H764">
        <f t="shared" si="256"/>
        <v>169</v>
      </c>
      <c r="J764">
        <f t="shared" si="260"/>
        <v>32147</v>
      </c>
      <c r="K764">
        <f t="shared" si="257"/>
        <v>52830</v>
      </c>
      <c r="L764">
        <f t="shared" si="257"/>
        <v>2070</v>
      </c>
      <c r="M764" s="17">
        <f t="shared" ref="M764:M787" si="261">L764/D764</f>
        <v>2.3474444608248941E-2</v>
      </c>
    </row>
    <row r="765" spans="1:13">
      <c r="A765" s="16">
        <v>44195</v>
      </c>
      <c r="B765">
        <f t="shared" si="258"/>
        <v>839023</v>
      </c>
      <c r="D765">
        <f t="shared" si="259"/>
        <v>89265</v>
      </c>
      <c r="E765">
        <f t="shared" si="256"/>
        <v>33387</v>
      </c>
      <c r="F765">
        <f t="shared" si="256"/>
        <v>1251</v>
      </c>
      <c r="G765">
        <f t="shared" si="256"/>
        <v>1085</v>
      </c>
      <c r="H765">
        <f t="shared" si="256"/>
        <v>166</v>
      </c>
      <c r="J765">
        <f t="shared" si="260"/>
        <v>32136</v>
      </c>
      <c r="K765">
        <f t="shared" si="257"/>
        <v>53907</v>
      </c>
      <c r="L765">
        <f t="shared" si="257"/>
        <v>2099</v>
      </c>
      <c r="M765" s="17">
        <f t="shared" si="261"/>
        <v>2.3514255307231276E-2</v>
      </c>
    </row>
    <row r="766" spans="1:13">
      <c r="A766" s="16">
        <v>44196</v>
      </c>
      <c r="B766">
        <f t="shared" si="258"/>
        <v>843998</v>
      </c>
      <c r="D766">
        <f t="shared" si="259"/>
        <v>90564</v>
      </c>
      <c r="E766">
        <f t="shared" si="256"/>
        <v>33868</v>
      </c>
      <c r="F766">
        <f t="shared" si="256"/>
        <v>1240</v>
      </c>
      <c r="G766">
        <f t="shared" si="256"/>
        <v>1069</v>
      </c>
      <c r="H766">
        <f t="shared" si="256"/>
        <v>171</v>
      </c>
      <c r="J766">
        <f t="shared" si="260"/>
        <v>32628</v>
      </c>
      <c r="K766">
        <f t="shared" si="257"/>
        <v>54694</v>
      </c>
      <c r="L766">
        <f t="shared" si="257"/>
        <v>2130</v>
      </c>
      <c r="M766" s="17">
        <f t="shared" si="261"/>
        <v>2.3519279183781636E-2</v>
      </c>
    </row>
    <row r="767" spans="1:13">
      <c r="A767" s="16">
        <v>44197</v>
      </c>
      <c r="B767">
        <f t="shared" si="258"/>
        <v>846281</v>
      </c>
      <c r="D767">
        <f t="shared" si="259"/>
        <v>91686</v>
      </c>
      <c r="E767">
        <f t="shared" si="256"/>
        <v>34347</v>
      </c>
      <c r="F767">
        <f t="shared" si="256"/>
        <v>1249</v>
      </c>
      <c r="G767">
        <f t="shared" si="256"/>
        <v>1073</v>
      </c>
      <c r="H767">
        <f t="shared" si="256"/>
        <v>176</v>
      </c>
      <c r="J767">
        <f t="shared" si="260"/>
        <v>33098</v>
      </c>
      <c r="K767">
        <f t="shared" si="257"/>
        <v>55309</v>
      </c>
      <c r="L767">
        <f t="shared" si="257"/>
        <v>2158</v>
      </c>
      <c r="M767" s="17">
        <f t="shared" si="261"/>
        <v>2.3536854045328622E-2</v>
      </c>
    </row>
    <row r="768" spans="1:13">
      <c r="A768" s="16">
        <v>44198</v>
      </c>
      <c r="B768">
        <f t="shared" si="258"/>
        <v>846591</v>
      </c>
      <c r="D768">
        <f t="shared" si="259"/>
        <v>92420</v>
      </c>
      <c r="E768">
        <f t="shared" si="256"/>
        <v>34950</v>
      </c>
      <c r="F768">
        <f t="shared" si="256"/>
        <v>1276</v>
      </c>
      <c r="G768">
        <f t="shared" si="256"/>
        <v>1090</v>
      </c>
      <c r="H768">
        <f t="shared" si="256"/>
        <v>186</v>
      </c>
      <c r="J768">
        <f t="shared" si="260"/>
        <v>33674</v>
      </c>
      <c r="K768">
        <f t="shared" si="257"/>
        <v>55412</v>
      </c>
      <c r="L768">
        <f t="shared" si="257"/>
        <v>2186</v>
      </c>
      <c r="M768" s="17">
        <f t="shared" si="261"/>
        <v>2.3652888985068166E-2</v>
      </c>
    </row>
    <row r="769" spans="1:13">
      <c r="A769" s="16">
        <v>44199</v>
      </c>
      <c r="B769">
        <f t="shared" si="258"/>
        <v>848303</v>
      </c>
      <c r="D769">
        <f t="shared" si="259"/>
        <v>93467</v>
      </c>
      <c r="E769">
        <f t="shared" si="256"/>
        <v>35591</v>
      </c>
      <c r="F769">
        <f t="shared" si="256"/>
        <v>1321</v>
      </c>
      <c r="G769">
        <f t="shared" si="256"/>
        <v>1137</v>
      </c>
      <c r="H769">
        <f t="shared" si="256"/>
        <v>184</v>
      </c>
      <c r="J769">
        <f t="shared" si="260"/>
        <v>34270</v>
      </c>
      <c r="K769">
        <f t="shared" si="257"/>
        <v>55792</v>
      </c>
      <c r="L769">
        <f t="shared" si="257"/>
        <v>2212</v>
      </c>
      <c r="M769" s="17">
        <f t="shared" si="261"/>
        <v>2.3666106754255511E-2</v>
      </c>
    </row>
    <row r="770" spans="1:13">
      <c r="A770" s="16">
        <v>44200</v>
      </c>
      <c r="B770">
        <f t="shared" si="258"/>
        <v>851688</v>
      </c>
      <c r="D770">
        <f t="shared" si="259"/>
        <v>94858</v>
      </c>
      <c r="E770">
        <f t="shared" si="256"/>
        <v>36578</v>
      </c>
      <c r="F770">
        <f t="shared" si="256"/>
        <v>1367</v>
      </c>
      <c r="G770">
        <f t="shared" si="256"/>
        <v>1181</v>
      </c>
      <c r="H770">
        <f t="shared" si="256"/>
        <v>186</v>
      </c>
      <c r="J770">
        <f t="shared" si="260"/>
        <v>35211</v>
      </c>
      <c r="K770">
        <f t="shared" si="257"/>
        <v>56162</v>
      </c>
      <c r="L770">
        <f t="shared" si="257"/>
        <v>2246</v>
      </c>
      <c r="M770" s="17">
        <f t="shared" si="261"/>
        <v>2.3677496890088343E-2</v>
      </c>
    </row>
    <row r="771" spans="1:13">
      <c r="A771" s="16">
        <v>44201</v>
      </c>
      <c r="B771">
        <f t="shared" si="258"/>
        <v>857223</v>
      </c>
      <c r="D771">
        <f t="shared" si="259"/>
        <v>96434</v>
      </c>
      <c r="E771">
        <f t="shared" si="256"/>
        <v>37426</v>
      </c>
      <c r="F771">
        <f t="shared" si="256"/>
        <v>1388</v>
      </c>
      <c r="G771">
        <f t="shared" si="256"/>
        <v>1198</v>
      </c>
      <c r="H771">
        <f t="shared" si="256"/>
        <v>190</v>
      </c>
      <c r="J771">
        <f t="shared" si="260"/>
        <v>36038</v>
      </c>
      <c r="K771">
        <f t="shared" si="257"/>
        <v>56854</v>
      </c>
      <c r="L771">
        <f t="shared" si="257"/>
        <v>2282</v>
      </c>
      <c r="M771" s="17">
        <f t="shared" si="261"/>
        <v>2.3663852997905303E-2</v>
      </c>
    </row>
    <row r="772" spans="1:13">
      <c r="A772" s="16">
        <v>44202</v>
      </c>
      <c r="B772">
        <f t="shared" si="258"/>
        <v>864264</v>
      </c>
      <c r="D772">
        <f t="shared" si="259"/>
        <v>98126</v>
      </c>
      <c r="E772">
        <f t="shared" si="256"/>
        <v>37739</v>
      </c>
      <c r="F772">
        <f t="shared" si="256"/>
        <v>1384</v>
      </c>
      <c r="G772">
        <f t="shared" si="256"/>
        <v>1190</v>
      </c>
      <c r="H772">
        <f t="shared" si="256"/>
        <v>194</v>
      </c>
      <c r="J772">
        <f t="shared" si="260"/>
        <v>36355</v>
      </c>
      <c r="K772">
        <f t="shared" si="257"/>
        <v>58204</v>
      </c>
      <c r="L772">
        <f t="shared" si="257"/>
        <v>2311</v>
      </c>
      <c r="M772" s="17">
        <f t="shared" si="261"/>
        <v>2.3551352342906059E-2</v>
      </c>
    </row>
    <row r="773" spans="1:13">
      <c r="A773" s="16">
        <v>44203</v>
      </c>
      <c r="B773">
        <f t="shared" si="258"/>
        <v>870678</v>
      </c>
      <c r="D773">
        <f t="shared" si="259"/>
        <v>99561</v>
      </c>
      <c r="E773">
        <f t="shared" si="256"/>
        <v>38705</v>
      </c>
      <c r="F773">
        <f t="shared" si="256"/>
        <v>1424</v>
      </c>
      <c r="G773">
        <f t="shared" si="256"/>
        <v>1228</v>
      </c>
      <c r="H773">
        <f t="shared" si="256"/>
        <v>196</v>
      </c>
      <c r="J773">
        <f t="shared" si="260"/>
        <v>37281</v>
      </c>
      <c r="K773">
        <f t="shared" si="257"/>
        <v>58637</v>
      </c>
      <c r="L773">
        <f t="shared" si="257"/>
        <v>2347</v>
      </c>
      <c r="M773" s="17">
        <f t="shared" si="261"/>
        <v>2.357348761061058E-2</v>
      </c>
    </row>
    <row r="774" spans="1:13">
      <c r="A774" s="16">
        <v>44204</v>
      </c>
      <c r="B774">
        <f t="shared" si="258"/>
        <v>876938</v>
      </c>
      <c r="D774">
        <f t="shared" si="259"/>
        <v>101403</v>
      </c>
      <c r="E774">
        <f t="shared" si="256"/>
        <v>39672</v>
      </c>
      <c r="F774">
        <f t="shared" si="256"/>
        <v>1446</v>
      </c>
      <c r="G774">
        <f t="shared" si="256"/>
        <v>1246</v>
      </c>
      <c r="H774">
        <f t="shared" si="256"/>
        <v>200</v>
      </c>
      <c r="J774">
        <f t="shared" si="260"/>
        <v>38226</v>
      </c>
      <c r="K774">
        <f t="shared" si="257"/>
        <v>59477</v>
      </c>
      <c r="L774">
        <f t="shared" si="257"/>
        <v>2382</v>
      </c>
      <c r="M774" s="17">
        <f t="shared" si="261"/>
        <v>2.3490429277240318E-2</v>
      </c>
    </row>
    <row r="775" spans="1:13">
      <c r="A775" s="16">
        <v>44205</v>
      </c>
      <c r="B775">
        <f t="shared" si="258"/>
        <v>881556</v>
      </c>
      <c r="D775">
        <f t="shared" si="259"/>
        <v>103242</v>
      </c>
      <c r="E775">
        <f t="shared" si="256"/>
        <v>40398</v>
      </c>
      <c r="F775">
        <f t="shared" si="256"/>
        <v>1461</v>
      </c>
      <c r="G775">
        <f t="shared" si="256"/>
        <v>1256</v>
      </c>
      <c r="H775">
        <f t="shared" si="256"/>
        <v>205</v>
      </c>
      <c r="J775">
        <f t="shared" si="260"/>
        <v>38937</v>
      </c>
      <c r="K775">
        <f t="shared" si="257"/>
        <v>60559</v>
      </c>
      <c r="L775">
        <f t="shared" si="257"/>
        <v>2413</v>
      </c>
      <c r="M775" s="17">
        <f t="shared" si="261"/>
        <v>2.3372270974990797E-2</v>
      </c>
    </row>
    <row r="776" spans="1:13">
      <c r="A776" s="16">
        <v>44206</v>
      </c>
      <c r="B776">
        <f t="shared" si="258"/>
        <v>884794</v>
      </c>
      <c r="D776">
        <f t="shared" si="259"/>
        <v>104975</v>
      </c>
      <c r="E776">
        <f t="shared" si="256"/>
        <v>41506</v>
      </c>
      <c r="F776">
        <f t="shared" si="256"/>
        <v>1473</v>
      </c>
      <c r="G776">
        <f t="shared" si="256"/>
        <v>1265</v>
      </c>
      <c r="H776">
        <f t="shared" si="256"/>
        <v>208</v>
      </c>
      <c r="J776">
        <f t="shared" si="260"/>
        <v>40033</v>
      </c>
      <c r="K776">
        <f t="shared" si="257"/>
        <v>61151</v>
      </c>
      <c r="L776">
        <f t="shared" si="257"/>
        <v>2446</v>
      </c>
      <c r="M776" s="17">
        <f t="shared" si="261"/>
        <v>2.3300785901405097E-2</v>
      </c>
    </row>
    <row r="777" spans="1:13">
      <c r="A777" s="16">
        <v>44207</v>
      </c>
      <c r="B777">
        <f t="shared" si="258"/>
        <v>887163</v>
      </c>
      <c r="D777">
        <f t="shared" si="259"/>
        <v>106562</v>
      </c>
      <c r="E777">
        <f t="shared" ref="E777:H796" si="262">E319</f>
        <v>42819</v>
      </c>
      <c r="F777">
        <f t="shared" si="262"/>
        <v>1506</v>
      </c>
      <c r="G777">
        <f t="shared" si="262"/>
        <v>1298</v>
      </c>
      <c r="H777">
        <f t="shared" si="262"/>
        <v>208</v>
      </c>
      <c r="J777">
        <f t="shared" si="260"/>
        <v>41313</v>
      </c>
      <c r="K777">
        <f t="shared" ref="K777:L796" si="263">K319-K$124</f>
        <v>61388</v>
      </c>
      <c r="L777">
        <f t="shared" si="263"/>
        <v>2483</v>
      </c>
      <c r="M777" s="17">
        <f t="shared" si="261"/>
        <v>2.330098909555001E-2</v>
      </c>
    </row>
    <row r="778" spans="1:13">
      <c r="A778" s="16">
        <v>44208</v>
      </c>
      <c r="B778">
        <f t="shared" si="258"/>
        <v>893562</v>
      </c>
      <c r="D778">
        <f t="shared" si="259"/>
        <v>108475</v>
      </c>
      <c r="E778">
        <f t="shared" si="262"/>
        <v>44038</v>
      </c>
      <c r="F778">
        <f t="shared" si="262"/>
        <v>1551</v>
      </c>
      <c r="G778">
        <f t="shared" si="262"/>
        <v>1342</v>
      </c>
      <c r="H778">
        <f t="shared" si="262"/>
        <v>209</v>
      </c>
      <c r="J778">
        <f t="shared" si="260"/>
        <v>42487</v>
      </c>
      <c r="K778">
        <f t="shared" si="263"/>
        <v>62042</v>
      </c>
      <c r="L778">
        <f t="shared" si="263"/>
        <v>2523</v>
      </c>
      <c r="M778" s="17">
        <f t="shared" si="261"/>
        <v>2.3258815395252361E-2</v>
      </c>
    </row>
    <row r="779" spans="1:13">
      <c r="A779" s="16">
        <v>44209</v>
      </c>
      <c r="B779">
        <f t="shared" si="258"/>
        <v>900984</v>
      </c>
      <c r="D779">
        <f t="shared" si="259"/>
        <v>110444</v>
      </c>
      <c r="E779">
        <f t="shared" si="262"/>
        <v>44677</v>
      </c>
      <c r="F779">
        <f t="shared" si="262"/>
        <v>1579</v>
      </c>
      <c r="G779">
        <f t="shared" si="262"/>
        <v>1371</v>
      </c>
      <c r="H779">
        <f t="shared" si="262"/>
        <v>208</v>
      </c>
      <c r="J779">
        <f t="shared" si="260"/>
        <v>43098</v>
      </c>
      <c r="K779">
        <f t="shared" si="263"/>
        <v>63336</v>
      </c>
      <c r="L779">
        <f t="shared" si="263"/>
        <v>2559</v>
      </c>
      <c r="M779" s="17">
        <f t="shared" si="261"/>
        <v>2.3170113360617146E-2</v>
      </c>
    </row>
    <row r="780" spans="1:13">
      <c r="A780" s="16">
        <v>44210</v>
      </c>
      <c r="B780">
        <f t="shared" si="258"/>
        <v>908619</v>
      </c>
      <c r="D780">
        <f t="shared" si="259"/>
        <v>112311</v>
      </c>
      <c r="E780">
        <f t="shared" si="262"/>
        <v>44865</v>
      </c>
      <c r="F780">
        <f t="shared" si="262"/>
        <v>1602</v>
      </c>
      <c r="G780">
        <f t="shared" si="262"/>
        <v>1397</v>
      </c>
      <c r="H780">
        <f t="shared" si="262"/>
        <v>205</v>
      </c>
      <c r="J780">
        <f t="shared" si="260"/>
        <v>43263</v>
      </c>
      <c r="K780">
        <f t="shared" si="263"/>
        <v>64979</v>
      </c>
      <c r="L780">
        <f t="shared" si="263"/>
        <v>2595</v>
      </c>
      <c r="M780" s="17">
        <f t="shared" si="261"/>
        <v>2.3105483879584367E-2</v>
      </c>
    </row>
    <row r="781" spans="1:13">
      <c r="A781" s="16">
        <v>44211</v>
      </c>
      <c r="B781">
        <f t="shared" si="258"/>
        <v>925616</v>
      </c>
      <c r="D781">
        <f t="shared" si="259"/>
        <v>114256</v>
      </c>
      <c r="E781">
        <f t="shared" si="262"/>
        <v>45045</v>
      </c>
      <c r="F781">
        <f t="shared" si="262"/>
        <v>1613</v>
      </c>
      <c r="G781">
        <f t="shared" si="262"/>
        <v>1403</v>
      </c>
      <c r="H781">
        <f t="shared" si="262"/>
        <v>210</v>
      </c>
      <c r="J781">
        <f t="shared" si="260"/>
        <v>43432</v>
      </c>
      <c r="K781">
        <f t="shared" si="263"/>
        <v>66705</v>
      </c>
      <c r="L781">
        <f t="shared" si="263"/>
        <v>2634</v>
      </c>
      <c r="M781" s="17">
        <f t="shared" si="261"/>
        <v>2.3053493908416187E-2</v>
      </c>
    </row>
    <row r="782" spans="1:13">
      <c r="A782" s="16">
        <v>44212</v>
      </c>
      <c r="B782">
        <f t="shared" si="258"/>
        <v>944674</v>
      </c>
      <c r="D782">
        <f t="shared" si="259"/>
        <v>116210</v>
      </c>
      <c r="E782">
        <f t="shared" si="262"/>
        <v>45452</v>
      </c>
      <c r="F782">
        <f t="shared" si="262"/>
        <v>1618</v>
      </c>
      <c r="G782">
        <f t="shared" si="262"/>
        <v>1406</v>
      </c>
      <c r="H782">
        <f t="shared" si="262"/>
        <v>212</v>
      </c>
      <c r="J782">
        <f t="shared" si="260"/>
        <v>43834</v>
      </c>
      <c r="K782">
        <f t="shared" si="263"/>
        <v>68214</v>
      </c>
      <c r="L782">
        <f t="shared" si="263"/>
        <v>2672</v>
      </c>
      <c r="M782" s="17">
        <f t="shared" si="261"/>
        <v>2.2992857757507961E-2</v>
      </c>
    </row>
    <row r="783" spans="1:13">
      <c r="A783" s="16">
        <v>44213</v>
      </c>
      <c r="B783">
        <f t="shared" si="258"/>
        <v>984032</v>
      </c>
      <c r="D783">
        <f t="shared" si="259"/>
        <v>117649</v>
      </c>
      <c r="E783">
        <f t="shared" si="262"/>
        <v>46425</v>
      </c>
      <c r="F783">
        <f t="shared" si="262"/>
        <v>1630</v>
      </c>
      <c r="G783">
        <f t="shared" si="262"/>
        <v>1422</v>
      </c>
      <c r="H783">
        <f t="shared" si="262"/>
        <v>208</v>
      </c>
      <c r="J783">
        <f t="shared" si="260"/>
        <v>44795</v>
      </c>
      <c r="K783">
        <f t="shared" si="263"/>
        <v>68645</v>
      </c>
      <c r="L783">
        <f t="shared" si="263"/>
        <v>2707</v>
      </c>
      <c r="M783" s="17">
        <f t="shared" si="261"/>
        <v>2.3009120349514234E-2</v>
      </c>
    </row>
    <row r="784" spans="1:13">
      <c r="A784" s="16">
        <v>44214</v>
      </c>
      <c r="B784">
        <f t="shared" si="258"/>
        <v>1018478</v>
      </c>
      <c r="D784">
        <f t="shared" si="259"/>
        <v>118927</v>
      </c>
      <c r="E784">
        <f t="shared" si="262"/>
        <v>46885</v>
      </c>
      <c r="F784">
        <f t="shared" si="262"/>
        <v>1649</v>
      </c>
      <c r="G784">
        <f t="shared" si="262"/>
        <v>1444</v>
      </c>
      <c r="H784">
        <f t="shared" si="262"/>
        <v>205</v>
      </c>
      <c r="J784">
        <f t="shared" si="260"/>
        <v>45236</v>
      </c>
      <c r="K784">
        <f t="shared" si="263"/>
        <v>69425</v>
      </c>
      <c r="L784">
        <f t="shared" si="263"/>
        <v>2745</v>
      </c>
      <c r="M784" s="17">
        <f t="shared" si="261"/>
        <v>2.3081386060356354E-2</v>
      </c>
    </row>
    <row r="785" spans="1:13">
      <c r="A785" s="16">
        <v>44215</v>
      </c>
      <c r="B785">
        <f t="shared" si="258"/>
        <v>1034087</v>
      </c>
      <c r="D785">
        <f t="shared" si="259"/>
        <v>120568</v>
      </c>
      <c r="E785">
        <f t="shared" si="262"/>
        <v>47527</v>
      </c>
      <c r="F785">
        <f t="shared" si="262"/>
        <v>1667</v>
      </c>
      <c r="G785">
        <f t="shared" si="262"/>
        <v>1456</v>
      </c>
      <c r="H785">
        <f t="shared" si="262"/>
        <v>211</v>
      </c>
      <c r="J785">
        <f t="shared" si="260"/>
        <v>45860</v>
      </c>
      <c r="K785">
        <f t="shared" si="263"/>
        <v>70387</v>
      </c>
      <c r="L785">
        <f t="shared" si="263"/>
        <v>2782</v>
      </c>
      <c r="M785" s="17">
        <f t="shared" si="261"/>
        <v>2.3074115851635591E-2</v>
      </c>
    </row>
    <row r="786" spans="1:13">
      <c r="A786" s="16">
        <v>44216</v>
      </c>
      <c r="B786">
        <f t="shared" si="258"/>
        <v>1049888</v>
      </c>
      <c r="D786">
        <f t="shared" si="259"/>
        <v>122054</v>
      </c>
      <c r="E786">
        <f t="shared" si="262"/>
        <v>46707</v>
      </c>
      <c r="F786">
        <f t="shared" si="262"/>
        <v>1674</v>
      </c>
      <c r="G786">
        <f t="shared" si="262"/>
        <v>1459</v>
      </c>
      <c r="H786">
        <f t="shared" si="262"/>
        <v>215</v>
      </c>
      <c r="J786">
        <f t="shared" si="260"/>
        <v>45033</v>
      </c>
      <c r="K786">
        <f t="shared" si="263"/>
        <v>72656</v>
      </c>
      <c r="L786">
        <f t="shared" si="263"/>
        <v>2819</v>
      </c>
      <c r="M786" s="17">
        <f t="shared" si="261"/>
        <v>2.3096334409359792E-2</v>
      </c>
    </row>
    <row r="787" spans="1:13">
      <c r="A787" s="16">
        <v>44217</v>
      </c>
      <c r="B787">
        <f t="shared" si="258"/>
        <v>1069083</v>
      </c>
      <c r="D787">
        <f t="shared" si="259"/>
        <v>123284</v>
      </c>
      <c r="E787">
        <f t="shared" si="262"/>
        <v>46898</v>
      </c>
      <c r="F787">
        <f t="shared" si="262"/>
        <v>1657</v>
      </c>
      <c r="G787">
        <f t="shared" si="262"/>
        <v>1436</v>
      </c>
      <c r="H787">
        <f t="shared" si="262"/>
        <v>221</v>
      </c>
      <c r="J787">
        <f t="shared" si="260"/>
        <v>45241</v>
      </c>
      <c r="K787">
        <f t="shared" si="263"/>
        <v>73667</v>
      </c>
      <c r="L787">
        <f t="shared" si="263"/>
        <v>2847</v>
      </c>
      <c r="M787" s="17">
        <f t="shared" si="261"/>
        <v>2.3093020992180656E-2</v>
      </c>
    </row>
    <row r="788" spans="1:13">
      <c r="A788" s="16">
        <v>44218</v>
      </c>
      <c r="B788">
        <f t="shared" si="258"/>
        <v>1083223</v>
      </c>
      <c r="D788">
        <f t="shared" si="259"/>
        <v>124639</v>
      </c>
      <c r="E788">
        <f t="shared" si="262"/>
        <v>47289</v>
      </c>
      <c r="F788">
        <f t="shared" si="262"/>
        <v>1663</v>
      </c>
      <c r="G788">
        <f t="shared" si="262"/>
        <v>1441</v>
      </c>
      <c r="H788">
        <f t="shared" si="262"/>
        <v>222</v>
      </c>
      <c r="J788">
        <f t="shared" si="260"/>
        <v>45626</v>
      </c>
      <c r="K788">
        <f t="shared" si="263"/>
        <v>74599</v>
      </c>
      <c r="L788">
        <f t="shared" si="263"/>
        <v>2879</v>
      </c>
      <c r="M788" s="17">
        <f t="shared" ref="M788:M797" si="264">L788/D788</f>
        <v>2.3098709071799357E-2</v>
      </c>
    </row>
    <row r="789" spans="1:13">
      <c r="A789" s="16">
        <v>44219</v>
      </c>
      <c r="B789">
        <f t="shared" si="258"/>
        <v>1100043</v>
      </c>
      <c r="D789">
        <f t="shared" si="259"/>
        <v>125797</v>
      </c>
      <c r="E789">
        <f t="shared" si="262"/>
        <v>47627</v>
      </c>
      <c r="F789">
        <f t="shared" si="262"/>
        <v>1667</v>
      </c>
      <c r="G789">
        <f t="shared" si="262"/>
        <v>1444</v>
      </c>
      <c r="H789">
        <f t="shared" si="262"/>
        <v>223</v>
      </c>
      <c r="J789">
        <f t="shared" si="260"/>
        <v>45960</v>
      </c>
      <c r="K789">
        <f t="shared" si="263"/>
        <v>75386</v>
      </c>
      <c r="L789">
        <f t="shared" si="263"/>
        <v>2912</v>
      </c>
      <c r="M789" s="17">
        <f t="shared" si="264"/>
        <v>2.3148405764843359E-2</v>
      </c>
    </row>
    <row r="790" spans="1:13">
      <c r="A790" s="16">
        <v>44220</v>
      </c>
      <c r="B790">
        <f t="shared" si="258"/>
        <v>1113997</v>
      </c>
      <c r="D790">
        <f t="shared" si="259"/>
        <v>126672</v>
      </c>
      <c r="E790">
        <f t="shared" si="262"/>
        <v>47654</v>
      </c>
      <c r="F790">
        <f t="shared" si="262"/>
        <v>1658</v>
      </c>
      <c r="G790">
        <f t="shared" si="262"/>
        <v>1431</v>
      </c>
      <c r="H790">
        <f t="shared" si="262"/>
        <v>227</v>
      </c>
      <c r="J790">
        <f t="shared" si="260"/>
        <v>45996</v>
      </c>
      <c r="K790">
        <f t="shared" si="263"/>
        <v>76202</v>
      </c>
      <c r="L790">
        <f t="shared" si="263"/>
        <v>2944</v>
      </c>
      <c r="M790" s="17">
        <f t="shared" si="264"/>
        <v>2.324112668940255E-2</v>
      </c>
    </row>
    <row r="791" spans="1:13">
      <c r="A791" s="16">
        <v>44221</v>
      </c>
      <c r="B791">
        <f t="shared" si="258"/>
        <v>1129253</v>
      </c>
      <c r="D791">
        <f t="shared" si="259"/>
        <v>127557</v>
      </c>
      <c r="E791">
        <f t="shared" si="262"/>
        <v>48001</v>
      </c>
      <c r="F791">
        <f t="shared" si="262"/>
        <v>1666</v>
      </c>
      <c r="G791">
        <f t="shared" si="262"/>
        <v>1439</v>
      </c>
      <c r="H791">
        <f t="shared" si="262"/>
        <v>227</v>
      </c>
      <c r="J791">
        <f t="shared" si="260"/>
        <v>46335</v>
      </c>
      <c r="K791">
        <f t="shared" si="263"/>
        <v>76706</v>
      </c>
      <c r="L791">
        <f t="shared" si="263"/>
        <v>2978</v>
      </c>
      <c r="M791" s="17">
        <f t="shared" si="264"/>
        <v>2.3346425519571643E-2</v>
      </c>
    </row>
    <row r="792" spans="1:13">
      <c r="A792" s="16">
        <v>44222</v>
      </c>
      <c r="B792">
        <f t="shared" si="258"/>
        <v>1146194</v>
      </c>
      <c r="D792">
        <f t="shared" si="259"/>
        <v>128527</v>
      </c>
      <c r="E792">
        <f t="shared" si="262"/>
        <v>47479</v>
      </c>
      <c r="F792">
        <f t="shared" si="262"/>
        <v>1664</v>
      </c>
      <c r="G792">
        <f t="shared" si="262"/>
        <v>1435</v>
      </c>
      <c r="H792">
        <f t="shared" si="262"/>
        <v>229</v>
      </c>
      <c r="J792">
        <f t="shared" si="260"/>
        <v>45815</v>
      </c>
      <c r="K792">
        <f t="shared" si="263"/>
        <v>78162</v>
      </c>
      <c r="L792">
        <f t="shared" si="263"/>
        <v>3014</v>
      </c>
      <c r="M792" s="17">
        <f t="shared" si="264"/>
        <v>2.3450325612517215E-2</v>
      </c>
    </row>
    <row r="793" spans="1:13">
      <c r="A793" s="16">
        <v>44223</v>
      </c>
      <c r="B793">
        <f t="shared" si="258"/>
        <v>1171966</v>
      </c>
      <c r="D793">
        <f t="shared" si="259"/>
        <v>129523</v>
      </c>
      <c r="E793">
        <f t="shared" si="262"/>
        <v>47030</v>
      </c>
      <c r="F793">
        <f t="shared" si="262"/>
        <v>1653</v>
      </c>
      <c r="G793">
        <f t="shared" si="262"/>
        <v>1421</v>
      </c>
      <c r="H793">
        <f t="shared" si="262"/>
        <v>232</v>
      </c>
      <c r="J793">
        <f t="shared" si="260"/>
        <v>45377</v>
      </c>
      <c r="K793">
        <f t="shared" si="263"/>
        <v>79569</v>
      </c>
      <c r="L793">
        <f t="shared" si="263"/>
        <v>3052</v>
      </c>
      <c r="M793" s="17">
        <f t="shared" si="264"/>
        <v>2.3563382565258681E-2</v>
      </c>
    </row>
    <row r="794" spans="1:13">
      <c r="A794" s="16">
        <v>44224</v>
      </c>
      <c r="B794">
        <f t="shared" si="258"/>
        <v>1192071</v>
      </c>
      <c r="D794">
        <f t="shared" si="259"/>
        <v>130517</v>
      </c>
      <c r="E794">
        <f t="shared" si="262"/>
        <v>46176</v>
      </c>
      <c r="F794">
        <f t="shared" si="262"/>
        <v>1620</v>
      </c>
      <c r="G794">
        <f t="shared" si="262"/>
        <v>1405</v>
      </c>
      <c r="H794">
        <f t="shared" si="262"/>
        <v>215</v>
      </c>
      <c r="J794">
        <f t="shared" si="260"/>
        <v>44556</v>
      </c>
      <c r="K794">
        <f t="shared" si="263"/>
        <v>81380</v>
      </c>
      <c r="L794">
        <f t="shared" si="263"/>
        <v>3089</v>
      </c>
      <c r="M794" s="17">
        <f t="shared" si="264"/>
        <v>2.3667414972762171E-2</v>
      </c>
    </row>
    <row r="795" spans="1:13">
      <c r="A795" s="16">
        <v>44225</v>
      </c>
      <c r="B795">
        <f t="shared" si="258"/>
        <v>1210778</v>
      </c>
      <c r="D795">
        <f t="shared" si="259"/>
        <v>131461</v>
      </c>
      <c r="E795">
        <f t="shared" si="262"/>
        <v>44267</v>
      </c>
      <c r="F795">
        <f t="shared" si="262"/>
        <v>1584</v>
      </c>
      <c r="G795">
        <f t="shared" si="262"/>
        <v>1373</v>
      </c>
      <c r="H795">
        <f t="shared" si="262"/>
        <v>211</v>
      </c>
      <c r="J795">
        <f t="shared" si="260"/>
        <v>42683</v>
      </c>
      <c r="K795">
        <f t="shared" si="263"/>
        <v>84196</v>
      </c>
      <c r="L795">
        <f t="shared" si="263"/>
        <v>3126</v>
      </c>
      <c r="M795" s="17">
        <f t="shared" si="264"/>
        <v>2.3778915419782293E-2</v>
      </c>
    </row>
    <row r="796" spans="1:13">
      <c r="A796" s="16">
        <v>44226</v>
      </c>
      <c r="B796">
        <f t="shared" si="258"/>
        <v>1229450</v>
      </c>
      <c r="D796">
        <f t="shared" si="259"/>
        <v>132307</v>
      </c>
      <c r="E796">
        <f t="shared" si="262"/>
        <v>42868</v>
      </c>
      <c r="F796">
        <f t="shared" si="262"/>
        <v>1553</v>
      </c>
      <c r="G796">
        <f t="shared" si="262"/>
        <v>1345</v>
      </c>
      <c r="H796">
        <f t="shared" si="262"/>
        <v>208</v>
      </c>
      <c r="J796">
        <f t="shared" si="260"/>
        <v>41315</v>
      </c>
      <c r="K796">
        <f t="shared" si="263"/>
        <v>86406</v>
      </c>
      <c r="L796">
        <f t="shared" si="263"/>
        <v>3161</v>
      </c>
      <c r="M796" s="17">
        <f t="shared" si="264"/>
        <v>2.3891404082928339E-2</v>
      </c>
    </row>
    <row r="797" spans="1:13">
      <c r="A797" s="16">
        <v>44227</v>
      </c>
      <c r="B797">
        <f t="shared" si="258"/>
        <v>1254926</v>
      </c>
      <c r="D797">
        <f t="shared" si="259"/>
        <v>133023</v>
      </c>
      <c r="E797">
        <f t="shared" ref="E797:H816" si="265">E339</f>
        <v>42289</v>
      </c>
      <c r="F797">
        <f t="shared" si="265"/>
        <v>1529</v>
      </c>
      <c r="G797">
        <f t="shared" si="265"/>
        <v>1325</v>
      </c>
      <c r="H797">
        <f t="shared" si="265"/>
        <v>204</v>
      </c>
      <c r="J797">
        <f t="shared" si="260"/>
        <v>40760</v>
      </c>
      <c r="K797">
        <f t="shared" ref="K797:L816" si="266">K339-K$124</f>
        <v>87666</v>
      </c>
      <c r="L797">
        <f t="shared" si="266"/>
        <v>3196</v>
      </c>
      <c r="M797" s="17">
        <f t="shared" si="264"/>
        <v>2.4025920329567067E-2</v>
      </c>
    </row>
    <row r="798" spans="1:13">
      <c r="A798" s="16">
        <v>44228</v>
      </c>
      <c r="B798">
        <f t="shared" si="258"/>
        <v>1280524</v>
      </c>
      <c r="D798">
        <f t="shared" si="259"/>
        <v>133789</v>
      </c>
      <c r="E798">
        <f t="shared" si="265"/>
        <v>42202</v>
      </c>
      <c r="F798">
        <f t="shared" si="265"/>
        <v>1540</v>
      </c>
      <c r="G798">
        <f t="shared" si="265"/>
        <v>1336</v>
      </c>
      <c r="H798">
        <f t="shared" si="265"/>
        <v>204</v>
      </c>
      <c r="J798">
        <f t="shared" si="260"/>
        <v>40662</v>
      </c>
      <c r="K798">
        <f t="shared" si="266"/>
        <v>88489</v>
      </c>
      <c r="L798">
        <f t="shared" si="266"/>
        <v>3226</v>
      </c>
      <c r="M798" s="17">
        <f t="shared" ref="M798:M831" si="267">L798/D798</f>
        <v>2.411259520588389E-2</v>
      </c>
    </row>
    <row r="799" spans="1:13">
      <c r="A799" s="16">
        <v>44229</v>
      </c>
      <c r="B799">
        <f t="shared" si="258"/>
        <v>1295038</v>
      </c>
      <c r="D799">
        <f t="shared" si="259"/>
        <v>134773</v>
      </c>
      <c r="E799">
        <f t="shared" si="265"/>
        <v>41613</v>
      </c>
      <c r="F799">
        <f t="shared" si="265"/>
        <v>1529</v>
      </c>
      <c r="G799">
        <f t="shared" si="265"/>
        <v>1327</v>
      </c>
      <c r="H799">
        <f t="shared" si="265"/>
        <v>202</v>
      </c>
      <c r="J799">
        <f t="shared" si="260"/>
        <v>40084</v>
      </c>
      <c r="K799">
        <f t="shared" si="266"/>
        <v>90025</v>
      </c>
      <c r="L799">
        <f t="shared" si="266"/>
        <v>3263</v>
      </c>
      <c r="M799" s="17">
        <f t="shared" si="267"/>
        <v>2.4211080854473817E-2</v>
      </c>
    </row>
    <row r="800" spans="1:13">
      <c r="A800" s="16">
        <v>44230</v>
      </c>
      <c r="B800">
        <f t="shared" si="258"/>
        <v>1314659</v>
      </c>
      <c r="D800">
        <f t="shared" si="259"/>
        <v>135659</v>
      </c>
      <c r="E800">
        <f t="shared" si="265"/>
        <v>41122</v>
      </c>
      <c r="F800">
        <f t="shared" si="265"/>
        <v>1510</v>
      </c>
      <c r="G800">
        <f t="shared" si="265"/>
        <v>1317</v>
      </c>
      <c r="H800">
        <f t="shared" si="265"/>
        <v>193</v>
      </c>
      <c r="J800">
        <f t="shared" si="260"/>
        <v>39612</v>
      </c>
      <c r="K800">
        <f t="shared" si="266"/>
        <v>91368</v>
      </c>
      <c r="L800">
        <f t="shared" si="266"/>
        <v>3297</v>
      </c>
      <c r="M800" s="17">
        <f t="shared" si="267"/>
        <v>2.430358472346103E-2</v>
      </c>
    </row>
    <row r="801" spans="1:13">
      <c r="A801" s="16">
        <v>44231</v>
      </c>
      <c r="B801">
        <f t="shared" si="258"/>
        <v>1333144</v>
      </c>
      <c r="D801">
        <f t="shared" si="259"/>
        <v>136448</v>
      </c>
      <c r="E801">
        <f t="shared" si="265"/>
        <v>40654</v>
      </c>
      <c r="F801">
        <f t="shared" si="265"/>
        <v>1473</v>
      </c>
      <c r="G801">
        <f t="shared" si="265"/>
        <v>1286</v>
      </c>
      <c r="H801">
        <f t="shared" si="265"/>
        <v>187</v>
      </c>
      <c r="J801">
        <f t="shared" si="260"/>
        <v>39181</v>
      </c>
      <c r="K801">
        <f t="shared" si="266"/>
        <v>92601</v>
      </c>
      <c r="L801">
        <f t="shared" si="266"/>
        <v>3321</v>
      </c>
      <c r="M801" s="17">
        <f t="shared" si="267"/>
        <v>2.4338942307692308E-2</v>
      </c>
    </row>
    <row r="802" spans="1:13">
      <c r="A802" s="16">
        <v>44232</v>
      </c>
      <c r="B802">
        <f t="shared" si="258"/>
        <v>1350010</v>
      </c>
      <c r="D802">
        <f t="shared" si="259"/>
        <v>137064</v>
      </c>
      <c r="E802">
        <f t="shared" si="265"/>
        <v>39554</v>
      </c>
      <c r="F802">
        <f t="shared" si="265"/>
        <v>1426</v>
      </c>
      <c r="G802">
        <f t="shared" si="265"/>
        <v>1244</v>
      </c>
      <c r="H802">
        <f t="shared" si="265"/>
        <v>182</v>
      </c>
      <c r="J802">
        <f t="shared" si="260"/>
        <v>38128</v>
      </c>
      <c r="K802">
        <f t="shared" si="266"/>
        <v>94286</v>
      </c>
      <c r="L802">
        <f t="shared" si="266"/>
        <v>3352</v>
      </c>
      <c r="M802" s="17">
        <f t="shared" si="267"/>
        <v>2.4455728710675306E-2</v>
      </c>
    </row>
    <row r="803" spans="1:13">
      <c r="A803" s="16">
        <v>44233</v>
      </c>
      <c r="B803">
        <f t="shared" si="258"/>
        <v>1368699</v>
      </c>
      <c r="D803">
        <f t="shared" si="259"/>
        <v>137900</v>
      </c>
      <c r="E803">
        <f t="shared" si="265"/>
        <v>39266</v>
      </c>
      <c r="F803">
        <f t="shared" si="265"/>
        <v>1405</v>
      </c>
      <c r="G803">
        <f t="shared" si="265"/>
        <v>1228</v>
      </c>
      <c r="H803">
        <f t="shared" si="265"/>
        <v>177</v>
      </c>
      <c r="J803">
        <f t="shared" si="260"/>
        <v>37861</v>
      </c>
      <c r="K803">
        <f t="shared" si="266"/>
        <v>95387</v>
      </c>
      <c r="L803">
        <f t="shared" si="266"/>
        <v>3375</v>
      </c>
      <c r="M803" s="17">
        <f t="shared" si="267"/>
        <v>2.4474256707759247E-2</v>
      </c>
    </row>
    <row r="804" spans="1:13">
      <c r="A804" s="16">
        <v>44234</v>
      </c>
      <c r="B804">
        <f t="shared" si="258"/>
        <v>1385888</v>
      </c>
      <c r="D804">
        <f t="shared" si="259"/>
        <v>138474</v>
      </c>
      <c r="E804">
        <f t="shared" si="265"/>
        <v>39009</v>
      </c>
      <c r="F804">
        <f t="shared" si="265"/>
        <v>1376</v>
      </c>
      <c r="G804">
        <f t="shared" si="265"/>
        <v>1198</v>
      </c>
      <c r="H804">
        <f t="shared" si="265"/>
        <v>178</v>
      </c>
      <c r="J804">
        <f t="shared" si="260"/>
        <v>37633</v>
      </c>
      <c r="K804">
        <f t="shared" si="266"/>
        <v>96193</v>
      </c>
      <c r="L804">
        <f t="shared" si="266"/>
        <v>3400</v>
      </c>
      <c r="M804" s="17">
        <f t="shared" si="267"/>
        <v>2.4553345754437655E-2</v>
      </c>
    </row>
    <row r="805" spans="1:13">
      <c r="A805" s="16">
        <v>44235</v>
      </c>
      <c r="B805">
        <f t="shared" si="258"/>
        <v>1400625</v>
      </c>
      <c r="D805">
        <f t="shared" si="259"/>
        <v>138952</v>
      </c>
      <c r="E805">
        <f t="shared" si="265"/>
        <v>38932</v>
      </c>
      <c r="F805">
        <f t="shared" si="265"/>
        <v>1373</v>
      </c>
      <c r="G805">
        <f t="shared" si="265"/>
        <v>1192</v>
      </c>
      <c r="H805">
        <f t="shared" si="265"/>
        <v>181</v>
      </c>
      <c r="J805">
        <f t="shared" si="260"/>
        <v>37559</v>
      </c>
      <c r="K805">
        <f t="shared" si="266"/>
        <v>96726</v>
      </c>
      <c r="L805">
        <f t="shared" si="266"/>
        <v>3422</v>
      </c>
      <c r="M805" s="17">
        <f t="shared" si="267"/>
        <v>2.4627209396050436E-2</v>
      </c>
    </row>
    <row r="806" spans="1:13">
      <c r="A806" s="16">
        <v>44236</v>
      </c>
      <c r="B806">
        <f t="shared" si="258"/>
        <v>1416834</v>
      </c>
      <c r="D806">
        <f t="shared" si="259"/>
        <v>139696</v>
      </c>
      <c r="E806">
        <f t="shared" si="265"/>
        <v>38521</v>
      </c>
      <c r="F806">
        <f t="shared" si="265"/>
        <v>1337</v>
      </c>
      <c r="G806">
        <f t="shared" si="265"/>
        <v>1161</v>
      </c>
      <c r="H806">
        <f t="shared" si="265"/>
        <v>176</v>
      </c>
      <c r="J806">
        <f t="shared" si="260"/>
        <v>37184</v>
      </c>
      <c r="K806">
        <f t="shared" si="266"/>
        <v>97857</v>
      </c>
      <c r="L806">
        <f t="shared" si="266"/>
        <v>3446</v>
      </c>
      <c r="M806" s="17">
        <f t="shared" si="267"/>
        <v>2.466785018898179E-2</v>
      </c>
    </row>
    <row r="807" spans="1:13">
      <c r="A807" s="16">
        <v>44237</v>
      </c>
      <c r="B807">
        <f t="shared" si="258"/>
        <v>1432804</v>
      </c>
      <c r="D807">
        <f t="shared" si="259"/>
        <v>140391</v>
      </c>
      <c r="E807">
        <f t="shared" si="265"/>
        <v>37587</v>
      </c>
      <c r="F807">
        <f t="shared" si="265"/>
        <v>1278</v>
      </c>
      <c r="G807">
        <f t="shared" si="265"/>
        <v>1108</v>
      </c>
      <c r="H807">
        <f t="shared" si="265"/>
        <v>170</v>
      </c>
      <c r="J807">
        <f t="shared" si="260"/>
        <v>36309</v>
      </c>
      <c r="K807">
        <f t="shared" si="266"/>
        <v>99457</v>
      </c>
      <c r="L807">
        <f t="shared" si="266"/>
        <v>3475</v>
      </c>
      <c r="M807" s="17">
        <f t="shared" si="267"/>
        <v>2.4752298936541517E-2</v>
      </c>
    </row>
    <row r="808" spans="1:13">
      <c r="A808" s="16">
        <v>44238</v>
      </c>
      <c r="B808">
        <f t="shared" si="258"/>
        <v>1451154</v>
      </c>
      <c r="D808">
        <f t="shared" si="259"/>
        <v>141151</v>
      </c>
      <c r="E808">
        <f t="shared" si="265"/>
        <v>36655</v>
      </c>
      <c r="F808">
        <f t="shared" si="265"/>
        <v>1236</v>
      </c>
      <c r="G808">
        <f t="shared" si="265"/>
        <v>1071</v>
      </c>
      <c r="H808">
        <f t="shared" si="265"/>
        <v>165</v>
      </c>
      <c r="J808">
        <f t="shared" si="260"/>
        <v>35419</v>
      </c>
      <c r="K808">
        <f t="shared" si="266"/>
        <v>101123</v>
      </c>
      <c r="L808">
        <f t="shared" si="266"/>
        <v>3501</v>
      </c>
      <c r="M808" s="17">
        <f t="shared" si="267"/>
        <v>2.4803224915161778E-2</v>
      </c>
    </row>
    <row r="809" spans="1:13">
      <c r="A809" s="16">
        <v>44239</v>
      </c>
      <c r="B809">
        <f t="shared" si="258"/>
        <v>1466114</v>
      </c>
      <c r="D809">
        <f t="shared" si="259"/>
        <v>141642</v>
      </c>
      <c r="E809">
        <f t="shared" si="265"/>
        <v>35307</v>
      </c>
      <c r="F809">
        <f t="shared" si="265"/>
        <v>1224</v>
      </c>
      <c r="G809">
        <f t="shared" si="265"/>
        <v>1055</v>
      </c>
      <c r="H809">
        <f t="shared" si="265"/>
        <v>169</v>
      </c>
      <c r="J809">
        <f t="shared" si="260"/>
        <v>34083</v>
      </c>
      <c r="K809">
        <f t="shared" si="266"/>
        <v>102941</v>
      </c>
      <c r="L809">
        <f t="shared" si="266"/>
        <v>3522</v>
      </c>
      <c r="M809" s="17">
        <f t="shared" si="267"/>
        <v>2.4865505993984835E-2</v>
      </c>
    </row>
    <row r="810" spans="1:13">
      <c r="A810" s="16">
        <v>44240</v>
      </c>
      <c r="B810">
        <f t="shared" si="258"/>
        <v>1481432</v>
      </c>
      <c r="D810">
        <f t="shared" si="259"/>
        <v>142185</v>
      </c>
      <c r="E810">
        <f t="shared" si="265"/>
        <v>34970</v>
      </c>
      <c r="F810">
        <f t="shared" si="265"/>
        <v>1211</v>
      </c>
      <c r="G810">
        <f t="shared" si="265"/>
        <v>1043</v>
      </c>
      <c r="H810">
        <f t="shared" si="265"/>
        <v>168</v>
      </c>
      <c r="J810">
        <f t="shared" si="260"/>
        <v>33759</v>
      </c>
      <c r="K810">
        <f t="shared" si="266"/>
        <v>103801</v>
      </c>
      <c r="L810">
        <f t="shared" si="266"/>
        <v>3542</v>
      </c>
      <c r="M810" s="17">
        <f t="shared" si="267"/>
        <v>2.4911207230017232E-2</v>
      </c>
    </row>
    <row r="811" spans="1:13">
      <c r="A811" s="16">
        <v>44241</v>
      </c>
      <c r="B811">
        <f t="shared" si="258"/>
        <v>1493685</v>
      </c>
      <c r="D811">
        <f t="shared" si="259"/>
        <v>142664</v>
      </c>
      <c r="E811">
        <f t="shared" si="265"/>
        <v>34866</v>
      </c>
      <c r="F811">
        <f t="shared" si="265"/>
        <v>1195</v>
      </c>
      <c r="G811">
        <f t="shared" si="265"/>
        <v>1030</v>
      </c>
      <c r="H811">
        <f t="shared" si="265"/>
        <v>165</v>
      </c>
      <c r="J811">
        <f t="shared" si="260"/>
        <v>33671</v>
      </c>
      <c r="K811">
        <f t="shared" si="266"/>
        <v>104360</v>
      </c>
      <c r="L811">
        <f t="shared" si="266"/>
        <v>3566</v>
      </c>
      <c r="M811" s="17">
        <f t="shared" si="267"/>
        <v>2.4995794313912408E-2</v>
      </c>
    </row>
    <row r="812" spans="1:13">
      <c r="A812" s="16">
        <v>44242</v>
      </c>
      <c r="B812">
        <f t="shared" si="258"/>
        <v>1504307</v>
      </c>
      <c r="D812">
        <f t="shared" si="259"/>
        <v>142996</v>
      </c>
      <c r="E812">
        <f t="shared" si="265"/>
        <v>34549</v>
      </c>
      <c r="F812">
        <f t="shared" si="265"/>
        <v>1200</v>
      </c>
      <c r="G812">
        <f t="shared" si="265"/>
        <v>1035</v>
      </c>
      <c r="H812">
        <f t="shared" si="265"/>
        <v>165</v>
      </c>
      <c r="J812">
        <f t="shared" si="260"/>
        <v>33349</v>
      </c>
      <c r="K812">
        <f t="shared" si="266"/>
        <v>104988</v>
      </c>
      <c r="L812">
        <f t="shared" si="266"/>
        <v>3587</v>
      </c>
      <c r="M812" s="17">
        <f t="shared" si="267"/>
        <v>2.5084617751545499E-2</v>
      </c>
    </row>
    <row r="813" spans="1:13">
      <c r="A813" s="16">
        <v>44243</v>
      </c>
      <c r="B813">
        <f t="shared" si="258"/>
        <v>1520028</v>
      </c>
      <c r="D813">
        <f t="shared" si="259"/>
        <v>143621</v>
      </c>
      <c r="E813">
        <f t="shared" si="265"/>
        <v>34480</v>
      </c>
      <c r="F813">
        <f t="shared" si="265"/>
        <v>1163</v>
      </c>
      <c r="G813">
        <f t="shared" si="265"/>
        <v>1005</v>
      </c>
      <c r="H813">
        <f t="shared" si="265"/>
        <v>158</v>
      </c>
      <c r="J813">
        <f t="shared" si="260"/>
        <v>33317</v>
      </c>
      <c r="K813">
        <f t="shared" si="266"/>
        <v>105660</v>
      </c>
      <c r="L813">
        <f t="shared" si="266"/>
        <v>3609</v>
      </c>
      <c r="M813" s="17">
        <f t="shared" si="267"/>
        <v>2.5128637177014503E-2</v>
      </c>
    </row>
    <row r="814" spans="1:13">
      <c r="A814" s="16">
        <v>44244</v>
      </c>
      <c r="B814">
        <f t="shared" si="258"/>
        <v>1538629</v>
      </c>
      <c r="D814">
        <f t="shared" si="259"/>
        <v>144105</v>
      </c>
      <c r="E814">
        <f t="shared" si="265"/>
        <v>33655</v>
      </c>
      <c r="F814">
        <f t="shared" si="265"/>
        <v>1115</v>
      </c>
      <c r="G814">
        <f t="shared" si="265"/>
        <v>961</v>
      </c>
      <c r="H814">
        <f t="shared" si="265"/>
        <v>154</v>
      </c>
      <c r="J814">
        <f t="shared" si="260"/>
        <v>32540</v>
      </c>
      <c r="K814">
        <f t="shared" si="266"/>
        <v>106945</v>
      </c>
      <c r="L814">
        <f t="shared" si="266"/>
        <v>3633</v>
      </c>
      <c r="M814" s="17">
        <f t="shared" si="267"/>
        <v>2.5210783803476633E-2</v>
      </c>
    </row>
    <row r="815" spans="1:13">
      <c r="A815" s="16">
        <v>44245</v>
      </c>
      <c r="B815">
        <f t="shared" si="258"/>
        <v>1558427</v>
      </c>
      <c r="D815">
        <f t="shared" si="259"/>
        <v>144585</v>
      </c>
      <c r="E815">
        <f t="shared" si="265"/>
        <v>33004</v>
      </c>
      <c r="F815">
        <f t="shared" si="265"/>
        <v>1075</v>
      </c>
      <c r="G815">
        <f t="shared" si="265"/>
        <v>930</v>
      </c>
      <c r="H815">
        <f t="shared" si="265"/>
        <v>145</v>
      </c>
      <c r="J815">
        <f t="shared" si="260"/>
        <v>31929</v>
      </c>
      <c r="K815">
        <f t="shared" si="266"/>
        <v>108050</v>
      </c>
      <c r="L815">
        <f t="shared" si="266"/>
        <v>3659</v>
      </c>
      <c r="M815" s="17">
        <f t="shared" si="267"/>
        <v>2.5306912888612237E-2</v>
      </c>
    </row>
    <row r="816" spans="1:13">
      <c r="A816" s="16">
        <v>44246</v>
      </c>
      <c r="B816">
        <f t="shared" si="258"/>
        <v>1574309</v>
      </c>
      <c r="D816">
        <f t="shared" si="259"/>
        <v>145025</v>
      </c>
      <c r="E816">
        <f t="shared" si="265"/>
        <v>31569</v>
      </c>
      <c r="F816">
        <f t="shared" si="265"/>
        <v>1034</v>
      </c>
      <c r="G816">
        <f t="shared" si="265"/>
        <v>884</v>
      </c>
      <c r="H816">
        <f t="shared" si="265"/>
        <v>150</v>
      </c>
      <c r="J816">
        <f t="shared" si="260"/>
        <v>30535</v>
      </c>
      <c r="K816">
        <f t="shared" si="266"/>
        <v>109903</v>
      </c>
      <c r="L816">
        <f t="shared" si="266"/>
        <v>3681</v>
      </c>
      <c r="M816" s="17">
        <f t="shared" si="267"/>
        <v>2.5381830718841578E-2</v>
      </c>
    </row>
    <row r="817" spans="1:13">
      <c r="A817" s="16">
        <v>44247</v>
      </c>
      <c r="B817">
        <f t="shared" si="258"/>
        <v>1590117</v>
      </c>
      <c r="D817">
        <f t="shared" si="259"/>
        <v>145499</v>
      </c>
      <c r="E817">
        <f t="shared" ref="E817:H836" si="268">E359</f>
        <v>29906</v>
      </c>
      <c r="F817">
        <f t="shared" si="268"/>
        <v>1007</v>
      </c>
      <c r="G817">
        <f t="shared" si="268"/>
        <v>862</v>
      </c>
      <c r="H817">
        <f t="shared" si="268"/>
        <v>145</v>
      </c>
      <c r="J817">
        <f t="shared" si="260"/>
        <v>28899</v>
      </c>
      <c r="K817">
        <f t="shared" ref="K817:L836" si="269">K359-K$124</f>
        <v>112022</v>
      </c>
      <c r="L817">
        <f t="shared" si="269"/>
        <v>3699</v>
      </c>
      <c r="M817" s="17">
        <f t="shared" si="267"/>
        <v>2.5422855139897869E-2</v>
      </c>
    </row>
    <row r="818" spans="1:13">
      <c r="A818" s="16">
        <v>44248</v>
      </c>
      <c r="B818">
        <f t="shared" si="258"/>
        <v>1602803</v>
      </c>
      <c r="D818">
        <f t="shared" si="259"/>
        <v>145910</v>
      </c>
      <c r="E818">
        <f t="shared" si="268"/>
        <v>29180</v>
      </c>
      <c r="F818">
        <f t="shared" si="268"/>
        <v>989</v>
      </c>
      <c r="G818">
        <f t="shared" si="268"/>
        <v>846</v>
      </c>
      <c r="H818">
        <f t="shared" si="268"/>
        <v>143</v>
      </c>
      <c r="J818">
        <f t="shared" si="260"/>
        <v>28191</v>
      </c>
      <c r="K818">
        <f t="shared" si="269"/>
        <v>113141</v>
      </c>
      <c r="L818">
        <f t="shared" si="269"/>
        <v>3717</v>
      </c>
      <c r="M818" s="17">
        <f t="shared" si="267"/>
        <v>2.5474607634843396E-2</v>
      </c>
    </row>
    <row r="819" spans="1:13">
      <c r="A819" s="16">
        <v>44249</v>
      </c>
      <c r="B819">
        <f t="shared" si="258"/>
        <v>1614068</v>
      </c>
      <c r="D819">
        <f t="shared" si="259"/>
        <v>146322</v>
      </c>
      <c r="E819">
        <f t="shared" si="268"/>
        <v>29367</v>
      </c>
      <c r="F819">
        <f t="shared" si="268"/>
        <v>985</v>
      </c>
      <c r="G819">
        <f t="shared" si="268"/>
        <v>843</v>
      </c>
      <c r="H819">
        <f t="shared" si="268"/>
        <v>142</v>
      </c>
      <c r="J819">
        <f t="shared" si="260"/>
        <v>28382</v>
      </c>
      <c r="K819">
        <f t="shared" si="269"/>
        <v>113347</v>
      </c>
      <c r="L819">
        <f t="shared" si="269"/>
        <v>3736</v>
      </c>
      <c r="M819" s="17">
        <f t="shared" si="267"/>
        <v>2.5532729186315113E-2</v>
      </c>
    </row>
    <row r="820" spans="1:13">
      <c r="A820" s="16">
        <v>44250</v>
      </c>
      <c r="B820">
        <f t="shared" si="258"/>
        <v>1631141</v>
      </c>
      <c r="D820">
        <f t="shared" si="259"/>
        <v>146774</v>
      </c>
      <c r="E820">
        <f t="shared" si="268"/>
        <v>28657</v>
      </c>
      <c r="F820">
        <f t="shared" si="268"/>
        <v>953</v>
      </c>
      <c r="G820">
        <f t="shared" si="268"/>
        <v>818</v>
      </c>
      <c r="H820">
        <f t="shared" si="268"/>
        <v>135</v>
      </c>
      <c r="J820">
        <f t="shared" si="260"/>
        <v>27704</v>
      </c>
      <c r="K820">
        <f t="shared" si="269"/>
        <v>114488</v>
      </c>
      <c r="L820">
        <f t="shared" si="269"/>
        <v>3757</v>
      </c>
      <c r="M820" s="17">
        <f t="shared" si="267"/>
        <v>2.5597176611661467E-2</v>
      </c>
    </row>
    <row r="821" spans="1:13">
      <c r="A821" s="16">
        <v>44251</v>
      </c>
      <c r="B821">
        <f t="shared" si="258"/>
        <v>1649034</v>
      </c>
      <c r="D821">
        <f t="shared" si="259"/>
        <v>147316</v>
      </c>
      <c r="E821">
        <f t="shared" si="268"/>
        <v>27690</v>
      </c>
      <c r="F821">
        <f t="shared" si="268"/>
        <v>946</v>
      </c>
      <c r="G821">
        <f t="shared" si="268"/>
        <v>816</v>
      </c>
      <c r="H821">
        <f t="shared" si="268"/>
        <v>130</v>
      </c>
      <c r="J821">
        <f t="shared" si="260"/>
        <v>26744</v>
      </c>
      <c r="K821">
        <f t="shared" si="269"/>
        <v>115976</v>
      </c>
      <c r="L821">
        <f t="shared" si="269"/>
        <v>3778</v>
      </c>
      <c r="M821" s="17">
        <f t="shared" si="267"/>
        <v>2.5645551060305739E-2</v>
      </c>
    </row>
    <row r="822" spans="1:13">
      <c r="A822" s="16">
        <v>44252</v>
      </c>
      <c r="B822">
        <f t="shared" si="258"/>
        <v>1666187</v>
      </c>
      <c r="D822">
        <f t="shared" si="259"/>
        <v>147929</v>
      </c>
      <c r="E822">
        <f t="shared" si="268"/>
        <v>27026</v>
      </c>
      <c r="F822">
        <f t="shared" si="268"/>
        <v>930</v>
      </c>
      <c r="G822">
        <f t="shared" si="268"/>
        <v>799</v>
      </c>
      <c r="H822">
        <f t="shared" si="268"/>
        <v>131</v>
      </c>
      <c r="J822">
        <f t="shared" si="260"/>
        <v>26096</v>
      </c>
      <c r="K822">
        <f t="shared" si="269"/>
        <v>117238</v>
      </c>
      <c r="L822">
        <f t="shared" si="269"/>
        <v>3793</v>
      </c>
      <c r="M822" s="17">
        <f t="shared" si="267"/>
        <v>2.5640678974372839E-2</v>
      </c>
    </row>
    <row r="823" spans="1:13">
      <c r="A823" s="16">
        <v>44253</v>
      </c>
      <c r="B823">
        <f t="shared" si="258"/>
        <v>1682742</v>
      </c>
      <c r="D823">
        <f t="shared" si="259"/>
        <v>148507</v>
      </c>
      <c r="E823">
        <f t="shared" si="268"/>
        <v>26597</v>
      </c>
      <c r="F823">
        <f t="shared" si="268"/>
        <v>908</v>
      </c>
      <c r="G823">
        <f t="shared" si="268"/>
        <v>776</v>
      </c>
      <c r="H823">
        <f t="shared" si="268"/>
        <v>132</v>
      </c>
      <c r="J823">
        <f t="shared" si="260"/>
        <v>25689</v>
      </c>
      <c r="K823">
        <f t="shared" si="269"/>
        <v>118224</v>
      </c>
      <c r="L823">
        <f t="shared" si="269"/>
        <v>3814</v>
      </c>
      <c r="M823" s="17">
        <f t="shared" si="267"/>
        <v>2.5682291070454593E-2</v>
      </c>
    </row>
    <row r="824" spans="1:13">
      <c r="A824" s="16">
        <v>44254</v>
      </c>
      <c r="B824">
        <f t="shared" si="258"/>
        <v>1699295</v>
      </c>
      <c r="D824">
        <f t="shared" si="259"/>
        <v>149025</v>
      </c>
      <c r="E824">
        <f t="shared" si="268"/>
        <v>25771</v>
      </c>
      <c r="F824">
        <f t="shared" si="268"/>
        <v>868</v>
      </c>
      <c r="G824">
        <f t="shared" si="268"/>
        <v>734</v>
      </c>
      <c r="H824">
        <f t="shared" si="268"/>
        <v>134</v>
      </c>
      <c r="J824">
        <f t="shared" si="260"/>
        <v>24903</v>
      </c>
      <c r="K824">
        <f t="shared" si="269"/>
        <v>119547</v>
      </c>
      <c r="L824">
        <f t="shared" si="269"/>
        <v>3835</v>
      </c>
      <c r="M824" s="17">
        <f t="shared" si="267"/>
        <v>2.5733937258849187E-2</v>
      </c>
    </row>
    <row r="825" spans="1:13">
      <c r="A825" s="16">
        <v>44255</v>
      </c>
      <c r="B825">
        <f t="shared" ref="B825:B888" si="270">B367-B252</f>
        <v>1714588</v>
      </c>
      <c r="D825">
        <f t="shared" ref="D825:D888" si="271">D367-D$124</f>
        <v>149478</v>
      </c>
      <c r="E825">
        <f t="shared" si="268"/>
        <v>25982</v>
      </c>
      <c r="F825">
        <f t="shared" si="268"/>
        <v>858</v>
      </c>
      <c r="G825">
        <f t="shared" si="268"/>
        <v>725</v>
      </c>
      <c r="H825">
        <f t="shared" si="268"/>
        <v>133</v>
      </c>
      <c r="J825">
        <f t="shared" ref="J825:J888" si="272">J367</f>
        <v>25124</v>
      </c>
      <c r="K825">
        <f t="shared" si="269"/>
        <v>119768</v>
      </c>
      <c r="L825">
        <f t="shared" si="269"/>
        <v>3856</v>
      </c>
      <c r="M825" s="17">
        <f t="shared" si="267"/>
        <v>2.5796438271852715E-2</v>
      </c>
    </row>
    <row r="826" spans="1:13">
      <c r="A826" s="16">
        <v>44256</v>
      </c>
      <c r="B826">
        <f t="shared" si="270"/>
        <v>1725927</v>
      </c>
      <c r="D826">
        <f t="shared" si="271"/>
        <v>149956</v>
      </c>
      <c r="E826">
        <f t="shared" si="268"/>
        <v>26181</v>
      </c>
      <c r="F826">
        <f t="shared" si="268"/>
        <v>858</v>
      </c>
      <c r="G826">
        <f t="shared" si="268"/>
        <v>726</v>
      </c>
      <c r="H826">
        <f t="shared" si="268"/>
        <v>132</v>
      </c>
      <c r="J826">
        <f t="shared" si="272"/>
        <v>25323</v>
      </c>
      <c r="K826">
        <f t="shared" si="269"/>
        <v>120029</v>
      </c>
      <c r="L826">
        <f t="shared" si="269"/>
        <v>3874</v>
      </c>
      <c r="M826" s="17">
        <f t="shared" si="267"/>
        <v>2.5834244711782122E-2</v>
      </c>
    </row>
    <row r="827" spans="1:13">
      <c r="A827" s="16">
        <v>44257</v>
      </c>
      <c r="B827">
        <f t="shared" si="270"/>
        <v>1742239</v>
      </c>
      <c r="D827">
        <f t="shared" si="271"/>
        <v>150522</v>
      </c>
      <c r="E827">
        <f t="shared" si="268"/>
        <v>25729</v>
      </c>
      <c r="F827">
        <f t="shared" si="268"/>
        <v>849</v>
      </c>
      <c r="G827">
        <f t="shared" si="268"/>
        <v>726</v>
      </c>
      <c r="H827">
        <f t="shared" si="268"/>
        <v>123</v>
      </c>
      <c r="J827">
        <f t="shared" si="272"/>
        <v>24880</v>
      </c>
      <c r="K827">
        <f t="shared" si="269"/>
        <v>121033</v>
      </c>
      <c r="L827">
        <f t="shared" si="269"/>
        <v>3888</v>
      </c>
      <c r="M827" s="17">
        <f t="shared" si="267"/>
        <v>2.5830111212978835E-2</v>
      </c>
    </row>
    <row r="828" spans="1:13">
      <c r="A828" s="16">
        <v>44258</v>
      </c>
      <c r="B828">
        <f t="shared" si="270"/>
        <v>1760516</v>
      </c>
      <c r="D828">
        <f t="shared" si="271"/>
        <v>151061</v>
      </c>
      <c r="E828">
        <f t="shared" si="268"/>
        <v>25129</v>
      </c>
      <c r="F828">
        <f t="shared" si="268"/>
        <v>813</v>
      </c>
      <c r="G828">
        <f t="shared" si="268"/>
        <v>696</v>
      </c>
      <c r="H828">
        <f t="shared" si="268"/>
        <v>117</v>
      </c>
      <c r="J828">
        <f t="shared" si="272"/>
        <v>24316</v>
      </c>
      <c r="K828">
        <f t="shared" si="269"/>
        <v>122155</v>
      </c>
      <c r="L828">
        <f t="shared" si="269"/>
        <v>3905</v>
      </c>
      <c r="M828" s="17">
        <f t="shared" si="267"/>
        <v>2.5850484241465368E-2</v>
      </c>
    </row>
    <row r="829" spans="1:13">
      <c r="A829" s="16">
        <v>44259</v>
      </c>
      <c r="B829">
        <f t="shared" si="270"/>
        <v>1778895</v>
      </c>
      <c r="D829">
        <f t="shared" si="271"/>
        <v>151621</v>
      </c>
      <c r="E829">
        <f t="shared" si="268"/>
        <v>24545</v>
      </c>
      <c r="F829">
        <f t="shared" si="268"/>
        <v>794</v>
      </c>
      <c r="G829">
        <f t="shared" si="268"/>
        <v>676</v>
      </c>
      <c r="H829">
        <f t="shared" si="268"/>
        <v>118</v>
      </c>
      <c r="J829">
        <f t="shared" si="272"/>
        <v>23751</v>
      </c>
      <c r="K829">
        <f t="shared" si="269"/>
        <v>123285</v>
      </c>
      <c r="L829">
        <f t="shared" si="269"/>
        <v>3919</v>
      </c>
      <c r="M829" s="17">
        <f t="shared" si="267"/>
        <v>2.5847343046147962E-2</v>
      </c>
    </row>
    <row r="830" spans="1:13">
      <c r="A830" s="16">
        <v>44260</v>
      </c>
      <c r="B830">
        <f t="shared" si="270"/>
        <v>1793200</v>
      </c>
      <c r="D830">
        <f t="shared" si="271"/>
        <v>152140</v>
      </c>
      <c r="E830">
        <f t="shared" si="268"/>
        <v>22678</v>
      </c>
      <c r="F830">
        <f t="shared" si="268"/>
        <v>790</v>
      </c>
      <c r="G830">
        <f t="shared" si="268"/>
        <v>670</v>
      </c>
      <c r="H830">
        <f t="shared" si="268"/>
        <v>120</v>
      </c>
      <c r="J830">
        <f t="shared" si="272"/>
        <v>21888</v>
      </c>
      <c r="K830">
        <f t="shared" si="269"/>
        <v>125659</v>
      </c>
      <c r="L830">
        <f t="shared" si="269"/>
        <v>3931</v>
      </c>
      <c r="M830" s="17">
        <f t="shared" si="267"/>
        <v>2.5838043906927829E-2</v>
      </c>
    </row>
    <row r="831" spans="1:13">
      <c r="A831" s="16">
        <v>44261</v>
      </c>
      <c r="B831">
        <f t="shared" si="270"/>
        <v>1809597</v>
      </c>
      <c r="D831">
        <f t="shared" si="271"/>
        <v>152732</v>
      </c>
      <c r="E831">
        <f t="shared" si="268"/>
        <v>19727</v>
      </c>
      <c r="F831">
        <f t="shared" si="268"/>
        <v>783</v>
      </c>
      <c r="G831">
        <f t="shared" si="268"/>
        <v>662</v>
      </c>
      <c r="H831">
        <f t="shared" si="268"/>
        <v>121</v>
      </c>
      <c r="J831">
        <f t="shared" si="272"/>
        <v>18944</v>
      </c>
      <c r="K831">
        <f t="shared" si="269"/>
        <v>129192</v>
      </c>
      <c r="L831">
        <f t="shared" si="269"/>
        <v>3941</v>
      </c>
      <c r="M831" s="17">
        <f t="shared" si="267"/>
        <v>2.5803367990990755E-2</v>
      </c>
    </row>
    <row r="832" spans="1:13">
      <c r="A832" s="16">
        <v>44262</v>
      </c>
      <c r="B832">
        <f t="shared" si="270"/>
        <v>1822283</v>
      </c>
      <c r="D832">
        <f t="shared" si="271"/>
        <v>153308</v>
      </c>
      <c r="E832">
        <f t="shared" si="268"/>
        <v>16720</v>
      </c>
      <c r="F832">
        <f t="shared" si="268"/>
        <v>780</v>
      </c>
      <c r="G832">
        <f t="shared" si="268"/>
        <v>657</v>
      </c>
      <c r="H832">
        <f t="shared" si="268"/>
        <v>123</v>
      </c>
      <c r="J832">
        <f t="shared" si="272"/>
        <v>15940</v>
      </c>
      <c r="K832">
        <f t="shared" si="269"/>
        <v>132763</v>
      </c>
      <c r="L832">
        <f t="shared" si="269"/>
        <v>3953</v>
      </c>
      <c r="M832" s="17">
        <f>L832/D832</f>
        <v>2.5784694862629479E-2</v>
      </c>
    </row>
    <row r="833" spans="1:13">
      <c r="A833" s="16">
        <v>44263</v>
      </c>
      <c r="B833">
        <f t="shared" si="270"/>
        <v>1831262</v>
      </c>
      <c r="D833">
        <f t="shared" si="271"/>
        <v>153823</v>
      </c>
      <c r="E833">
        <f t="shared" ref="E833:H833" si="273">E375</f>
        <v>15399</v>
      </c>
      <c r="F833">
        <f t="shared" si="273"/>
        <v>789</v>
      </c>
      <c r="G833">
        <f t="shared" si="273"/>
        <v>669</v>
      </c>
      <c r="H833">
        <f t="shared" si="273"/>
        <v>120</v>
      </c>
      <c r="J833">
        <f t="shared" si="272"/>
        <v>14610</v>
      </c>
      <c r="K833">
        <f t="shared" ref="K833:L833" si="274">K375-K$124</f>
        <v>134580</v>
      </c>
      <c r="L833">
        <f t="shared" si="274"/>
        <v>3972</v>
      </c>
      <c r="M833" s="17">
        <f t="shared" ref="M833:M896" si="275">L833/D833</f>
        <v>2.5821886193872177E-2</v>
      </c>
    </row>
    <row r="834" spans="1:13">
      <c r="A834" s="16">
        <v>44264</v>
      </c>
      <c r="B834">
        <f t="shared" si="270"/>
        <v>1844830</v>
      </c>
      <c r="D834">
        <f t="shared" si="271"/>
        <v>154418</v>
      </c>
      <c r="E834">
        <f t="shared" ref="E834:H834" si="276">E376</f>
        <v>14202</v>
      </c>
      <c r="F834">
        <f t="shared" si="276"/>
        <v>777</v>
      </c>
      <c r="G834">
        <f t="shared" si="276"/>
        <v>665</v>
      </c>
      <c r="H834">
        <f t="shared" si="276"/>
        <v>112</v>
      </c>
      <c r="J834">
        <f t="shared" si="272"/>
        <v>13425</v>
      </c>
      <c r="K834">
        <f t="shared" ref="K834:L834" si="277">K376-K$124</f>
        <v>136354</v>
      </c>
      <c r="L834">
        <f t="shared" si="277"/>
        <v>3990</v>
      </c>
      <c r="M834" s="17">
        <f t="shared" si="275"/>
        <v>2.5838956598324029E-2</v>
      </c>
    </row>
    <row r="835" spans="1:13">
      <c r="A835" s="16">
        <v>44265</v>
      </c>
      <c r="B835">
        <f t="shared" si="270"/>
        <v>1861408</v>
      </c>
      <c r="D835">
        <f t="shared" si="271"/>
        <v>155113</v>
      </c>
      <c r="E835">
        <f t="shared" ref="E835:H835" si="278">E377</f>
        <v>13681</v>
      </c>
      <c r="F835">
        <f t="shared" si="278"/>
        <v>775</v>
      </c>
      <c r="G835">
        <f t="shared" si="278"/>
        <v>667</v>
      </c>
      <c r="H835">
        <f t="shared" si="278"/>
        <v>108</v>
      </c>
      <c r="J835">
        <f t="shared" si="272"/>
        <v>12906</v>
      </c>
      <c r="K835">
        <f t="shared" ref="K835:L835" si="279">K377-K$124</f>
        <v>137555</v>
      </c>
      <c r="L835">
        <f t="shared" si="279"/>
        <v>4005</v>
      </c>
      <c r="M835" s="17">
        <f t="shared" si="275"/>
        <v>2.5819886147518262E-2</v>
      </c>
    </row>
    <row r="836" spans="1:13">
      <c r="A836" s="16">
        <v>44266</v>
      </c>
      <c r="B836">
        <f t="shared" si="270"/>
        <v>1876895</v>
      </c>
      <c r="D836">
        <f t="shared" si="271"/>
        <v>155785</v>
      </c>
      <c r="E836">
        <f t="shared" ref="E836:H836" si="280">E378</f>
        <v>13522</v>
      </c>
      <c r="F836">
        <f t="shared" si="280"/>
        <v>771</v>
      </c>
      <c r="G836">
        <f t="shared" si="280"/>
        <v>671</v>
      </c>
      <c r="H836">
        <f t="shared" si="280"/>
        <v>100</v>
      </c>
      <c r="J836">
        <f t="shared" si="272"/>
        <v>12751</v>
      </c>
      <c r="K836">
        <f t="shared" ref="K836:L836" si="281">K378-K$124</f>
        <v>138368</v>
      </c>
      <c r="L836">
        <f t="shared" si="281"/>
        <v>4023</v>
      </c>
      <c r="M836" s="17">
        <f t="shared" si="275"/>
        <v>2.5824052379882532E-2</v>
      </c>
    </row>
    <row r="837" spans="1:13">
      <c r="A837" s="16">
        <v>44267</v>
      </c>
      <c r="B837">
        <f t="shared" si="270"/>
        <v>1891798</v>
      </c>
      <c r="D837">
        <f t="shared" si="271"/>
        <v>156464</v>
      </c>
      <c r="E837">
        <f t="shared" ref="E837:H837" si="282">E379</f>
        <v>13796</v>
      </c>
      <c r="F837">
        <f t="shared" si="282"/>
        <v>772</v>
      </c>
      <c r="G837">
        <f t="shared" si="282"/>
        <v>671</v>
      </c>
      <c r="H837">
        <f t="shared" si="282"/>
        <v>101</v>
      </c>
      <c r="J837">
        <f t="shared" si="272"/>
        <v>13024</v>
      </c>
      <c r="K837">
        <f t="shared" ref="K837:L837" si="283">K379-K$124</f>
        <v>138760</v>
      </c>
      <c r="L837">
        <f t="shared" si="283"/>
        <v>4036</v>
      </c>
      <c r="M837" s="17">
        <f t="shared" si="275"/>
        <v>2.5795071070661622E-2</v>
      </c>
    </row>
    <row r="838" spans="1:13">
      <c r="A838" s="16">
        <v>44268</v>
      </c>
      <c r="B838">
        <f t="shared" si="270"/>
        <v>1908825</v>
      </c>
      <c r="D838">
        <f t="shared" si="271"/>
        <v>157114</v>
      </c>
      <c r="E838">
        <f t="shared" ref="E838:H838" si="284">E380</f>
        <v>13870</v>
      </c>
      <c r="F838">
        <f t="shared" si="284"/>
        <v>783</v>
      </c>
      <c r="G838">
        <f t="shared" si="284"/>
        <v>684</v>
      </c>
      <c r="H838">
        <f t="shared" si="284"/>
        <v>99</v>
      </c>
      <c r="J838">
        <f t="shared" si="272"/>
        <v>13087</v>
      </c>
      <c r="K838">
        <f t="shared" ref="K838:L838" si="285">K380-K$124</f>
        <v>139323</v>
      </c>
      <c r="L838">
        <f t="shared" si="285"/>
        <v>4049</v>
      </c>
      <c r="M838" s="17">
        <f t="shared" si="275"/>
        <v>2.5771096146746948E-2</v>
      </c>
    </row>
    <row r="839" spans="1:13">
      <c r="A839" s="16">
        <v>44269</v>
      </c>
      <c r="B839">
        <f t="shared" si="270"/>
        <v>1919169</v>
      </c>
      <c r="D839">
        <f t="shared" si="271"/>
        <v>157727</v>
      </c>
      <c r="E839">
        <f t="shared" ref="E839:H839" si="286">E381</f>
        <v>14323</v>
      </c>
      <c r="F839">
        <f t="shared" si="286"/>
        <v>791</v>
      </c>
      <c r="G839">
        <f t="shared" si="286"/>
        <v>691</v>
      </c>
      <c r="H839">
        <f t="shared" si="286"/>
        <v>100</v>
      </c>
      <c r="J839">
        <f t="shared" si="272"/>
        <v>13532</v>
      </c>
      <c r="K839">
        <f t="shared" ref="K839:L839" si="287">K381-K$124</f>
        <v>139470</v>
      </c>
      <c r="L839">
        <f t="shared" si="287"/>
        <v>4062</v>
      </c>
      <c r="M839" s="17">
        <f t="shared" si="275"/>
        <v>2.5753358651340607E-2</v>
      </c>
    </row>
    <row r="840" spans="1:13">
      <c r="A840" s="16">
        <v>44270</v>
      </c>
      <c r="B840">
        <f t="shared" si="270"/>
        <v>1930604</v>
      </c>
      <c r="D840">
        <f t="shared" si="271"/>
        <v>158250</v>
      </c>
      <c r="E840">
        <f t="shared" ref="E840:H840" si="288">E382</f>
        <v>14756</v>
      </c>
      <c r="F840">
        <f t="shared" si="288"/>
        <v>825</v>
      </c>
      <c r="G840">
        <f t="shared" si="288"/>
        <v>718</v>
      </c>
      <c r="H840">
        <f t="shared" si="288"/>
        <v>107</v>
      </c>
      <c r="J840">
        <f t="shared" si="272"/>
        <v>13931</v>
      </c>
      <c r="K840">
        <f t="shared" ref="K840:L840" si="289">K382-K$124</f>
        <v>139546</v>
      </c>
      <c r="L840">
        <f t="shared" si="289"/>
        <v>4076</v>
      </c>
      <c r="M840" s="17">
        <f t="shared" si="275"/>
        <v>2.5756714060031594E-2</v>
      </c>
    </row>
    <row r="841" spans="1:13">
      <c r="A841" s="16">
        <v>44271</v>
      </c>
      <c r="B841">
        <f t="shared" si="270"/>
        <v>1945769</v>
      </c>
      <c r="D841">
        <f t="shared" si="271"/>
        <v>158848</v>
      </c>
      <c r="E841">
        <f t="shared" ref="E841:H841" si="290">E383</f>
        <v>14776</v>
      </c>
      <c r="F841">
        <f t="shared" si="290"/>
        <v>838</v>
      </c>
      <c r="G841">
        <f t="shared" si="290"/>
        <v>725</v>
      </c>
      <c r="H841">
        <f t="shared" si="290"/>
        <v>113</v>
      </c>
      <c r="J841">
        <f t="shared" si="272"/>
        <v>13938</v>
      </c>
      <c r="K841">
        <f t="shared" ref="K841:L841" si="291">K383-K$124</f>
        <v>140111</v>
      </c>
      <c r="L841">
        <f t="shared" si="291"/>
        <v>4089</v>
      </c>
      <c r="M841" s="17">
        <f t="shared" si="275"/>
        <v>2.5741589443996776E-2</v>
      </c>
    </row>
    <row r="842" spans="1:13">
      <c r="A842" s="16">
        <v>44272</v>
      </c>
      <c r="B842">
        <f t="shared" si="270"/>
        <v>1965849</v>
      </c>
      <c r="D842">
        <f t="shared" si="271"/>
        <v>159630</v>
      </c>
      <c r="E842">
        <f t="shared" ref="E842:H842" si="292">E384</f>
        <v>14965</v>
      </c>
      <c r="F842">
        <f t="shared" si="292"/>
        <v>850</v>
      </c>
      <c r="G842">
        <f t="shared" si="292"/>
        <v>734</v>
      </c>
      <c r="H842">
        <f t="shared" si="292"/>
        <v>116</v>
      </c>
      <c r="J842">
        <f t="shared" si="272"/>
        <v>14115</v>
      </c>
      <c r="K842">
        <f t="shared" ref="K842:L842" si="293">K384-K$124</f>
        <v>140692</v>
      </c>
      <c r="L842">
        <f t="shared" si="293"/>
        <v>4101</v>
      </c>
      <c r="M842" s="17">
        <f t="shared" si="275"/>
        <v>2.5690659650441646E-2</v>
      </c>
    </row>
    <row r="843" spans="1:13">
      <c r="A843" s="16">
        <v>44273</v>
      </c>
      <c r="B843">
        <f t="shared" si="270"/>
        <v>1984300</v>
      </c>
      <c r="D843">
        <f t="shared" si="271"/>
        <v>160419</v>
      </c>
      <c r="E843">
        <f t="shared" ref="E843:H843" si="294">E385</f>
        <v>15461</v>
      </c>
      <c r="F843">
        <f t="shared" si="294"/>
        <v>848</v>
      </c>
      <c r="G843">
        <f t="shared" si="294"/>
        <v>731</v>
      </c>
      <c r="H843">
        <f t="shared" si="294"/>
        <v>117</v>
      </c>
      <c r="J843">
        <f t="shared" si="272"/>
        <v>14613</v>
      </c>
      <c r="K843">
        <f t="shared" ref="K843:L843" si="295">K385-K$124</f>
        <v>140971</v>
      </c>
      <c r="L843">
        <f t="shared" si="295"/>
        <v>4115</v>
      </c>
      <c r="M843" s="17">
        <f t="shared" si="275"/>
        <v>2.5651574938130771E-2</v>
      </c>
    </row>
    <row r="844" spans="1:13">
      <c r="A844" s="16">
        <v>44274</v>
      </c>
      <c r="B844">
        <f t="shared" si="270"/>
        <v>1998098</v>
      </c>
      <c r="D844">
        <f t="shared" si="271"/>
        <v>161278</v>
      </c>
      <c r="E844">
        <f t="shared" ref="E844:H844" si="296">E386</f>
        <v>15784</v>
      </c>
      <c r="F844">
        <f t="shared" si="296"/>
        <v>847</v>
      </c>
      <c r="G844">
        <f t="shared" si="296"/>
        <v>726</v>
      </c>
      <c r="H844">
        <f t="shared" si="296"/>
        <v>121</v>
      </c>
      <c r="J844">
        <f t="shared" si="272"/>
        <v>14937</v>
      </c>
      <c r="K844">
        <f t="shared" ref="K844:L844" si="297">K386-K$124</f>
        <v>141492</v>
      </c>
      <c r="L844">
        <f t="shared" si="297"/>
        <v>4130</v>
      </c>
      <c r="M844" s="17">
        <f t="shared" si="275"/>
        <v>2.5607956447872619E-2</v>
      </c>
    </row>
    <row r="845" spans="1:13">
      <c r="A845" s="16">
        <v>44275</v>
      </c>
      <c r="B845">
        <f t="shared" si="270"/>
        <v>2014353</v>
      </c>
      <c r="D845">
        <f t="shared" si="271"/>
        <v>162060</v>
      </c>
      <c r="E845">
        <f t="shared" ref="E845:H845" si="298">E387</f>
        <v>15733</v>
      </c>
      <c r="F845">
        <f t="shared" si="298"/>
        <v>853</v>
      </c>
      <c r="G845">
        <f t="shared" si="298"/>
        <v>731</v>
      </c>
      <c r="H845">
        <f t="shared" si="298"/>
        <v>122</v>
      </c>
      <c r="J845">
        <f t="shared" si="272"/>
        <v>14880</v>
      </c>
      <c r="K845">
        <f t="shared" ref="K845:L845" si="299">K387-K$124</f>
        <v>142315</v>
      </c>
      <c r="L845">
        <f t="shared" si="299"/>
        <v>4140</v>
      </c>
      <c r="M845" s="17">
        <f t="shared" si="275"/>
        <v>2.5546094039244724E-2</v>
      </c>
    </row>
    <row r="846" spans="1:13">
      <c r="A846" s="16">
        <v>44276</v>
      </c>
      <c r="B846">
        <f t="shared" si="270"/>
        <v>2026926</v>
      </c>
      <c r="D846">
        <f t="shared" si="271"/>
        <v>162759</v>
      </c>
      <c r="E846">
        <f t="shared" ref="E846:H846" si="300">E388</f>
        <v>16192</v>
      </c>
      <c r="F846">
        <f t="shared" si="300"/>
        <v>876</v>
      </c>
      <c r="G846">
        <f t="shared" si="300"/>
        <v>751</v>
      </c>
      <c r="H846">
        <f t="shared" si="300"/>
        <v>125</v>
      </c>
      <c r="J846">
        <f t="shared" si="272"/>
        <v>15316</v>
      </c>
      <c r="K846">
        <f t="shared" ref="K846:L846" si="301">K388-K$124</f>
        <v>142547</v>
      </c>
      <c r="L846">
        <f t="shared" si="301"/>
        <v>4148</v>
      </c>
      <c r="M846" s="17">
        <f t="shared" si="275"/>
        <v>2.5485533826086423E-2</v>
      </c>
    </row>
    <row r="847" spans="1:13">
      <c r="A847" s="16">
        <v>44277</v>
      </c>
      <c r="B847">
        <f t="shared" si="270"/>
        <v>2032268</v>
      </c>
      <c r="D847">
        <f t="shared" si="271"/>
        <v>163425</v>
      </c>
      <c r="E847">
        <f t="shared" ref="E847:H847" si="302">E389</f>
        <v>16618</v>
      </c>
      <c r="F847">
        <f t="shared" si="302"/>
        <v>906</v>
      </c>
      <c r="G847">
        <f t="shared" si="302"/>
        <v>783</v>
      </c>
      <c r="H847">
        <f t="shared" si="302"/>
        <v>123</v>
      </c>
      <c r="J847">
        <f t="shared" si="272"/>
        <v>15712</v>
      </c>
      <c r="K847">
        <f t="shared" ref="K847:L847" si="303">K389-K$124</f>
        <v>142766</v>
      </c>
      <c r="L847">
        <f t="shared" si="303"/>
        <v>4169</v>
      </c>
      <c r="M847" s="17">
        <f t="shared" si="275"/>
        <v>2.5510172862169191E-2</v>
      </c>
    </row>
    <row r="848" spans="1:13">
      <c r="A848" s="16">
        <v>44278</v>
      </c>
      <c r="B848">
        <f t="shared" si="270"/>
        <v>2048470</v>
      </c>
      <c r="D848">
        <f t="shared" si="271"/>
        <v>164176</v>
      </c>
      <c r="E848">
        <f t="shared" ref="E848:H848" si="304">E390</f>
        <v>16489</v>
      </c>
      <c r="F848">
        <f t="shared" si="304"/>
        <v>935</v>
      </c>
      <c r="G848">
        <f t="shared" si="304"/>
        <v>814</v>
      </c>
      <c r="H848">
        <f t="shared" si="304"/>
        <v>121</v>
      </c>
      <c r="J848">
        <f t="shared" si="272"/>
        <v>15554</v>
      </c>
      <c r="K848">
        <f t="shared" ref="K848:L848" si="305">K390-K$124</f>
        <v>143626</v>
      </c>
      <c r="L848">
        <f t="shared" si="305"/>
        <v>4189</v>
      </c>
      <c r="M848" s="17">
        <f t="shared" si="275"/>
        <v>2.55153006529578E-2</v>
      </c>
    </row>
    <row r="849" spans="1:13">
      <c r="A849" s="16">
        <v>44279</v>
      </c>
      <c r="B849">
        <f t="shared" si="270"/>
        <v>2065482</v>
      </c>
      <c r="D849">
        <f t="shared" si="271"/>
        <v>164941</v>
      </c>
      <c r="E849">
        <f t="shared" ref="E849:H849" si="306">E391</f>
        <v>16387</v>
      </c>
      <c r="F849">
        <f t="shared" si="306"/>
        <v>931</v>
      </c>
      <c r="G849">
        <f t="shared" si="306"/>
        <v>812</v>
      </c>
      <c r="H849">
        <f t="shared" si="306"/>
        <v>119</v>
      </c>
      <c r="J849">
        <f t="shared" si="272"/>
        <v>15456</v>
      </c>
      <c r="K849">
        <f t="shared" ref="K849:L849" si="307">K391-K$124</f>
        <v>144471</v>
      </c>
      <c r="L849">
        <f t="shared" si="307"/>
        <v>4211</v>
      </c>
      <c r="M849" s="17">
        <f t="shared" si="275"/>
        <v>2.553034115229082E-2</v>
      </c>
    </row>
    <row r="850" spans="1:13">
      <c r="A850" s="16">
        <v>44280</v>
      </c>
      <c r="B850">
        <f t="shared" si="270"/>
        <v>2082106</v>
      </c>
      <c r="D850">
        <f t="shared" si="271"/>
        <v>165836</v>
      </c>
      <c r="E850">
        <f t="shared" ref="E850:H850" si="308">E392</f>
        <v>15994</v>
      </c>
      <c r="F850">
        <f t="shared" si="308"/>
        <v>931</v>
      </c>
      <c r="G850">
        <f t="shared" si="308"/>
        <v>813</v>
      </c>
      <c r="H850">
        <f t="shared" si="308"/>
        <v>118</v>
      </c>
      <c r="J850">
        <f t="shared" si="272"/>
        <v>15063</v>
      </c>
      <c r="K850">
        <f t="shared" ref="K850:L850" si="309">K392-K$124</f>
        <v>145739</v>
      </c>
      <c r="L850">
        <f t="shared" si="309"/>
        <v>4231</v>
      </c>
      <c r="M850" s="17">
        <f t="shared" si="275"/>
        <v>2.5513157577365591E-2</v>
      </c>
    </row>
    <row r="851" spans="1:13">
      <c r="A851" s="16">
        <v>44281</v>
      </c>
      <c r="B851">
        <f t="shared" si="270"/>
        <v>2099162</v>
      </c>
      <c r="D851">
        <f t="shared" si="271"/>
        <v>166728</v>
      </c>
      <c r="E851">
        <f t="shared" ref="E851:H851" si="310">E393</f>
        <v>16403</v>
      </c>
      <c r="F851">
        <f t="shared" si="310"/>
        <v>920</v>
      </c>
      <c r="G851">
        <f t="shared" si="310"/>
        <v>799</v>
      </c>
      <c r="H851">
        <f t="shared" si="310"/>
        <v>121</v>
      </c>
      <c r="J851">
        <f t="shared" si="272"/>
        <v>15483</v>
      </c>
      <c r="K851">
        <f t="shared" ref="K851:L851" si="311">K393-K$124</f>
        <v>146200</v>
      </c>
      <c r="L851">
        <f t="shared" si="311"/>
        <v>4253</v>
      </c>
      <c r="M851" s="17">
        <f t="shared" si="275"/>
        <v>2.5508612830478384E-2</v>
      </c>
    </row>
    <row r="852" spans="1:13">
      <c r="A852" s="16">
        <v>44282</v>
      </c>
      <c r="B852">
        <f t="shared" si="270"/>
        <v>2116664</v>
      </c>
      <c r="D852">
        <f t="shared" si="271"/>
        <v>167618</v>
      </c>
      <c r="E852">
        <f t="shared" ref="E852:H852" si="312">E394</f>
        <v>16412</v>
      </c>
      <c r="F852">
        <f t="shared" si="312"/>
        <v>940</v>
      </c>
      <c r="G852">
        <f t="shared" si="312"/>
        <v>813</v>
      </c>
      <c r="H852">
        <f t="shared" si="312"/>
        <v>127</v>
      </c>
      <c r="J852">
        <f t="shared" si="272"/>
        <v>15472</v>
      </c>
      <c r="K852">
        <f t="shared" ref="K852:L852" si="313">K394-K$124</f>
        <v>147058</v>
      </c>
      <c r="L852">
        <f t="shared" si="313"/>
        <v>4276</v>
      </c>
      <c r="M852" s="17">
        <f t="shared" si="275"/>
        <v>2.5510386712644228E-2</v>
      </c>
    </row>
    <row r="853" spans="1:13">
      <c r="A853" s="16">
        <v>44283</v>
      </c>
      <c r="B853">
        <f t="shared" si="270"/>
        <v>2131330</v>
      </c>
      <c r="D853">
        <f t="shared" si="271"/>
        <v>168571</v>
      </c>
      <c r="E853">
        <f t="shared" ref="E853:H853" si="314">E395</f>
        <v>17000</v>
      </c>
      <c r="F853">
        <f t="shared" si="314"/>
        <v>973</v>
      </c>
      <c r="G853">
        <f t="shared" si="314"/>
        <v>844</v>
      </c>
      <c r="H853">
        <f t="shared" si="314"/>
        <v>129</v>
      </c>
      <c r="J853">
        <f t="shared" si="272"/>
        <v>16027</v>
      </c>
      <c r="K853">
        <f t="shared" ref="K853:L853" si="315">K395-K$124</f>
        <v>147398</v>
      </c>
      <c r="L853">
        <f t="shared" si="315"/>
        <v>4301</v>
      </c>
      <c r="M853" s="17">
        <f t="shared" si="275"/>
        <v>2.5514471646961814E-2</v>
      </c>
    </row>
    <row r="854" spans="1:13">
      <c r="A854" s="16">
        <v>44284</v>
      </c>
      <c r="B854">
        <f t="shared" si="270"/>
        <v>2144584</v>
      </c>
      <c r="D854">
        <f t="shared" si="271"/>
        <v>169370</v>
      </c>
      <c r="E854">
        <f t="shared" ref="E854:H854" si="316">E396</f>
        <v>17417</v>
      </c>
      <c r="F854">
        <f t="shared" si="316"/>
        <v>1009</v>
      </c>
      <c r="G854">
        <f t="shared" si="316"/>
        <v>876</v>
      </c>
      <c r="H854">
        <f t="shared" si="316"/>
        <v>133</v>
      </c>
      <c r="J854">
        <f t="shared" si="272"/>
        <v>16408</v>
      </c>
      <c r="K854">
        <f t="shared" ref="K854:L854" si="317">K396-K$124</f>
        <v>147756</v>
      </c>
      <c r="L854">
        <f t="shared" si="317"/>
        <v>4325</v>
      </c>
      <c r="M854" s="17">
        <f t="shared" si="275"/>
        <v>2.5535809175178604E-2</v>
      </c>
    </row>
    <row r="855" spans="1:13">
      <c r="A855" s="16">
        <v>44285</v>
      </c>
      <c r="B855">
        <f t="shared" si="270"/>
        <v>2133709</v>
      </c>
      <c r="D855">
        <f t="shared" si="271"/>
        <v>169370</v>
      </c>
      <c r="E855">
        <f t="shared" ref="E855:H855" si="318">E397</f>
        <v>17417</v>
      </c>
      <c r="F855">
        <f t="shared" si="318"/>
        <v>1009</v>
      </c>
      <c r="G855">
        <f t="shared" si="318"/>
        <v>876</v>
      </c>
      <c r="H855">
        <f t="shared" si="318"/>
        <v>133</v>
      </c>
      <c r="J855">
        <f t="shared" si="272"/>
        <v>16408</v>
      </c>
      <c r="K855">
        <f t="shared" ref="K855:L855" si="319">K397-K$124</f>
        <v>147756</v>
      </c>
      <c r="L855">
        <f t="shared" si="319"/>
        <v>4325</v>
      </c>
      <c r="M855" s="17">
        <f t="shared" si="275"/>
        <v>2.5535809175178604E-2</v>
      </c>
    </row>
    <row r="856" spans="1:13">
      <c r="A856" s="16">
        <v>44286</v>
      </c>
      <c r="B856">
        <f t="shared" si="270"/>
        <v>2140200</v>
      </c>
      <c r="D856">
        <f t="shared" si="271"/>
        <v>171043</v>
      </c>
      <c r="E856">
        <f t="shared" ref="E856:H856" si="320">E398</f>
        <v>18689</v>
      </c>
      <c r="F856">
        <f t="shared" si="320"/>
        <v>1031</v>
      </c>
      <c r="G856">
        <f t="shared" si="320"/>
        <v>891</v>
      </c>
      <c r="H856">
        <f t="shared" si="320"/>
        <v>140</v>
      </c>
      <c r="J856">
        <f t="shared" si="272"/>
        <v>17658</v>
      </c>
      <c r="K856">
        <f t="shared" ref="K856:L856" si="321">K398-K$124</f>
        <v>148136</v>
      </c>
      <c r="L856">
        <f t="shared" si="321"/>
        <v>4346</v>
      </c>
      <c r="M856" s="17">
        <f t="shared" si="275"/>
        <v>2.5408815327139959E-2</v>
      </c>
    </row>
    <row r="857" spans="1:13">
      <c r="A857" s="16">
        <v>44287</v>
      </c>
      <c r="B857">
        <f t="shared" si="270"/>
        <v>2142119</v>
      </c>
      <c r="D857">
        <f t="shared" si="271"/>
        <v>172325</v>
      </c>
      <c r="E857">
        <f t="shared" ref="E857:H857" si="322">E399</f>
        <v>19870</v>
      </c>
      <c r="F857">
        <f t="shared" si="322"/>
        <v>1039</v>
      </c>
      <c r="G857">
        <f t="shared" si="322"/>
        <v>896</v>
      </c>
      <c r="H857">
        <f t="shared" si="322"/>
        <v>143</v>
      </c>
      <c r="J857">
        <f t="shared" si="272"/>
        <v>18831</v>
      </c>
      <c r="K857">
        <f t="shared" ref="K857:L857" si="323">K399-K$124</f>
        <v>148218</v>
      </c>
      <c r="L857">
        <f t="shared" si="323"/>
        <v>4365</v>
      </c>
      <c r="M857" s="17">
        <f t="shared" si="275"/>
        <v>2.533004497316118E-2</v>
      </c>
    </row>
    <row r="858" spans="1:13">
      <c r="A858" s="16">
        <v>44288</v>
      </c>
      <c r="B858">
        <f t="shared" si="270"/>
        <v>2153297</v>
      </c>
      <c r="D858">
        <f t="shared" si="271"/>
        <v>173547</v>
      </c>
      <c r="E858">
        <f t="shared" ref="E858:H858" si="324">E400</f>
        <v>21011</v>
      </c>
      <c r="F858">
        <f t="shared" si="324"/>
        <v>1048</v>
      </c>
      <c r="G858">
        <f t="shared" si="324"/>
        <v>898</v>
      </c>
      <c r="H858">
        <f t="shared" si="324"/>
        <v>150</v>
      </c>
      <c r="J858">
        <f t="shared" si="272"/>
        <v>19963</v>
      </c>
      <c r="K858">
        <f t="shared" ref="K858:L858" si="325">K400-K$124</f>
        <v>148284</v>
      </c>
      <c r="L858">
        <f t="shared" si="325"/>
        <v>4380</v>
      </c>
      <c r="M858" s="17">
        <f t="shared" si="275"/>
        <v>2.5238119932928831E-2</v>
      </c>
    </row>
    <row r="859" spans="1:13">
      <c r="A859" s="16">
        <v>44289</v>
      </c>
      <c r="B859">
        <f t="shared" si="270"/>
        <v>2166223</v>
      </c>
      <c r="D859">
        <f t="shared" si="271"/>
        <v>174561</v>
      </c>
      <c r="E859">
        <f t="shared" ref="E859:H859" si="326">E401</f>
        <v>21925</v>
      </c>
      <c r="F859">
        <f t="shared" si="326"/>
        <v>1054</v>
      </c>
      <c r="G859">
        <f t="shared" si="326"/>
        <v>902</v>
      </c>
      <c r="H859">
        <f t="shared" si="326"/>
        <v>152</v>
      </c>
      <c r="J859">
        <f t="shared" si="272"/>
        <v>20871</v>
      </c>
      <c r="K859">
        <f t="shared" ref="K859:L859" si="327">K401-K$124</f>
        <v>148370</v>
      </c>
      <c r="L859">
        <f t="shared" si="327"/>
        <v>4394</v>
      </c>
      <c r="M859" s="17">
        <f t="shared" si="275"/>
        <v>2.5171716477334571E-2</v>
      </c>
    </row>
    <row r="860" spans="1:13">
      <c r="A860" s="16">
        <v>44290</v>
      </c>
      <c r="B860">
        <f t="shared" si="270"/>
        <v>2174790</v>
      </c>
      <c r="D860">
        <f t="shared" si="271"/>
        <v>175576</v>
      </c>
      <c r="E860">
        <f t="shared" ref="E860:H860" si="328">E402</f>
        <v>22852</v>
      </c>
      <c r="F860">
        <f t="shared" si="328"/>
        <v>1127</v>
      </c>
      <c r="G860">
        <f t="shared" si="328"/>
        <v>974</v>
      </c>
      <c r="H860">
        <f t="shared" si="328"/>
        <v>153</v>
      </c>
      <c r="J860">
        <f t="shared" si="272"/>
        <v>21725</v>
      </c>
      <c r="K860">
        <f t="shared" ref="K860:L860" si="329">K402-K$124</f>
        <v>148437</v>
      </c>
      <c r="L860">
        <f t="shared" si="329"/>
        <v>4415</v>
      </c>
      <c r="M860" s="17">
        <f t="shared" si="275"/>
        <v>2.5145805804893607E-2</v>
      </c>
    </row>
    <row r="861" spans="1:13">
      <c r="A861" s="16">
        <v>44291</v>
      </c>
      <c r="B861">
        <f t="shared" si="270"/>
        <v>2172817</v>
      </c>
      <c r="D861">
        <f t="shared" si="271"/>
        <v>176485</v>
      </c>
      <c r="E861">
        <f t="shared" ref="E861:H861" si="330">E403</f>
        <v>23705</v>
      </c>
      <c r="F861">
        <f t="shared" si="330"/>
        <v>1183</v>
      </c>
      <c r="G861">
        <f t="shared" si="330"/>
        <v>1025</v>
      </c>
      <c r="H861">
        <f t="shared" si="330"/>
        <v>158</v>
      </c>
      <c r="J861">
        <f t="shared" si="272"/>
        <v>22522</v>
      </c>
      <c r="K861">
        <f t="shared" ref="K861:L861" si="331">K403-K$124</f>
        <v>148473</v>
      </c>
      <c r="L861">
        <f t="shared" si="331"/>
        <v>4435</v>
      </c>
      <c r="M861" s="17">
        <f t="shared" si="275"/>
        <v>2.5129614414822789E-2</v>
      </c>
    </row>
    <row r="862" spans="1:13">
      <c r="A862" s="16">
        <v>44292</v>
      </c>
      <c r="B862">
        <f t="shared" si="270"/>
        <v>2175527</v>
      </c>
      <c r="D862">
        <f t="shared" si="271"/>
        <v>177268</v>
      </c>
      <c r="E862">
        <f t="shared" ref="E862:H862" si="332">E404</f>
        <v>24452</v>
      </c>
      <c r="F862">
        <f t="shared" si="332"/>
        <v>1242</v>
      </c>
      <c r="G862">
        <f t="shared" si="332"/>
        <v>1082</v>
      </c>
      <c r="H862">
        <f t="shared" si="332"/>
        <v>160</v>
      </c>
      <c r="J862">
        <f t="shared" si="272"/>
        <v>23210</v>
      </c>
      <c r="K862">
        <f t="shared" ref="K862:L862" si="333">K404-K$124</f>
        <v>148496</v>
      </c>
      <c r="L862">
        <f t="shared" si="333"/>
        <v>4448</v>
      </c>
      <c r="M862" s="17">
        <f t="shared" si="275"/>
        <v>2.5091951169979917E-2</v>
      </c>
    </row>
    <row r="863" spans="1:13">
      <c r="A863" s="16">
        <v>44293</v>
      </c>
      <c r="B863">
        <f t="shared" si="270"/>
        <v>2193391</v>
      </c>
      <c r="D863">
        <f t="shared" si="271"/>
        <v>178266</v>
      </c>
      <c r="E863">
        <f t="shared" ref="E863:H863" si="334">E405</f>
        <v>25346</v>
      </c>
      <c r="F863">
        <f t="shared" si="334"/>
        <v>1282</v>
      </c>
      <c r="G863">
        <f t="shared" si="334"/>
        <v>1125</v>
      </c>
      <c r="H863">
        <f t="shared" si="334"/>
        <v>157</v>
      </c>
      <c r="J863">
        <f t="shared" si="272"/>
        <v>24064</v>
      </c>
      <c r="K863">
        <f t="shared" ref="K863:L863" si="335">K405-K$124</f>
        <v>148584</v>
      </c>
      <c r="L863">
        <f t="shared" si="335"/>
        <v>4464</v>
      </c>
      <c r="M863" s="17">
        <f t="shared" si="275"/>
        <v>2.5041230520682575E-2</v>
      </c>
    </row>
    <row r="864" spans="1:13">
      <c r="A864" s="16">
        <v>44294</v>
      </c>
      <c r="B864">
        <f t="shared" si="270"/>
        <v>2213470</v>
      </c>
      <c r="D864">
        <f t="shared" si="271"/>
        <v>179553</v>
      </c>
      <c r="E864">
        <f t="shared" ref="E864:H864" si="336">E406</f>
        <v>26527</v>
      </c>
      <c r="F864">
        <f t="shared" si="336"/>
        <v>1283</v>
      </c>
      <c r="G864">
        <f t="shared" si="336"/>
        <v>1119</v>
      </c>
      <c r="H864">
        <f t="shared" si="336"/>
        <v>164</v>
      </c>
      <c r="J864">
        <f t="shared" si="272"/>
        <v>25244</v>
      </c>
      <c r="K864">
        <f t="shared" ref="K864:L864" si="337">K406-K$124</f>
        <v>148679</v>
      </c>
      <c r="L864">
        <f t="shared" si="337"/>
        <v>4475</v>
      </c>
      <c r="M864" s="17">
        <f t="shared" si="275"/>
        <v>2.4923003235813382E-2</v>
      </c>
    </row>
    <row r="865" spans="1:13">
      <c r="A865" s="16">
        <v>44295</v>
      </c>
      <c r="B865">
        <f t="shared" si="270"/>
        <v>2236566</v>
      </c>
      <c r="D865">
        <f t="shared" si="271"/>
        <v>181058</v>
      </c>
      <c r="E865">
        <f t="shared" ref="E865:H865" si="338">E407</f>
        <v>21752</v>
      </c>
      <c r="F865">
        <f t="shared" si="338"/>
        <v>1317</v>
      </c>
      <c r="G865">
        <f t="shared" si="338"/>
        <v>1149</v>
      </c>
      <c r="H865">
        <f t="shared" si="338"/>
        <v>168</v>
      </c>
      <c r="J865">
        <f t="shared" si="272"/>
        <v>20435</v>
      </c>
      <c r="K865">
        <f t="shared" ref="K865:L865" si="339">K407-K$124</f>
        <v>154701</v>
      </c>
      <c r="L865">
        <f t="shared" si="339"/>
        <v>4733</v>
      </c>
      <c r="M865" s="17">
        <f t="shared" si="275"/>
        <v>2.6140794662483844E-2</v>
      </c>
    </row>
    <row r="866" spans="1:13">
      <c r="A866" s="16">
        <v>44296</v>
      </c>
      <c r="B866">
        <f t="shared" si="270"/>
        <v>2252821</v>
      </c>
      <c r="D866">
        <f t="shared" si="271"/>
        <v>182287</v>
      </c>
      <c r="E866">
        <f t="shared" ref="E866:H866" si="340">E408</f>
        <v>22191</v>
      </c>
      <c r="F866">
        <f t="shared" si="340"/>
        <v>1316</v>
      </c>
      <c r="G866">
        <f t="shared" si="340"/>
        <v>1152</v>
      </c>
      <c r="H866">
        <f t="shared" si="340"/>
        <v>164</v>
      </c>
      <c r="J866">
        <f t="shared" si="272"/>
        <v>20875</v>
      </c>
      <c r="K866">
        <f t="shared" ref="K866:L866" si="341">K408-K$124</f>
        <v>155477</v>
      </c>
      <c r="L866">
        <f t="shared" si="341"/>
        <v>4747</v>
      </c>
      <c r="M866" s="17">
        <f t="shared" si="275"/>
        <v>2.6041352372906459E-2</v>
      </c>
    </row>
    <row r="867" spans="1:13">
      <c r="A867" s="16">
        <v>44297</v>
      </c>
      <c r="B867">
        <f t="shared" si="270"/>
        <v>2260009</v>
      </c>
      <c r="D867">
        <f t="shared" si="271"/>
        <v>183407</v>
      </c>
      <c r="E867">
        <f t="shared" ref="E867:H867" si="342">E409</f>
        <v>22971</v>
      </c>
      <c r="F867">
        <f t="shared" si="342"/>
        <v>1319</v>
      </c>
      <c r="G867">
        <f t="shared" si="342"/>
        <v>1148</v>
      </c>
      <c r="H867">
        <f t="shared" si="342"/>
        <v>171</v>
      </c>
      <c r="J867">
        <f t="shared" si="272"/>
        <v>21652</v>
      </c>
      <c r="K867">
        <f t="shared" ref="K867:L867" si="343">K409-K$124</f>
        <v>155808</v>
      </c>
      <c r="L867">
        <f t="shared" si="343"/>
        <v>4756</v>
      </c>
      <c r="M867" s="17">
        <f t="shared" si="275"/>
        <v>2.5931398474431183E-2</v>
      </c>
    </row>
    <row r="868" spans="1:13">
      <c r="A868" s="16">
        <v>44298</v>
      </c>
      <c r="B868">
        <f t="shared" si="270"/>
        <v>2289958</v>
      </c>
      <c r="D868">
        <f t="shared" si="271"/>
        <v>184517</v>
      </c>
      <c r="E868">
        <f t="shared" ref="E868:H868" si="344">E410</f>
        <v>23709</v>
      </c>
      <c r="F868">
        <f t="shared" si="344"/>
        <v>1365</v>
      </c>
      <c r="G868">
        <f t="shared" si="344"/>
        <v>1191</v>
      </c>
      <c r="H868">
        <f t="shared" si="344"/>
        <v>174</v>
      </c>
      <c r="J868">
        <f t="shared" si="272"/>
        <v>22344</v>
      </c>
      <c r="K868">
        <f t="shared" ref="K868:L868" si="345">K410-K$124</f>
        <v>156160</v>
      </c>
      <c r="L868">
        <f t="shared" si="345"/>
        <v>4776</v>
      </c>
      <c r="M868" s="17">
        <f t="shared" si="275"/>
        <v>2.588379390516863E-2</v>
      </c>
    </row>
    <row r="869" spans="1:13">
      <c r="A869" s="16">
        <v>44299</v>
      </c>
      <c r="B869">
        <f t="shared" si="270"/>
        <v>2310339</v>
      </c>
      <c r="D869">
        <f t="shared" si="271"/>
        <v>185901</v>
      </c>
      <c r="E869">
        <f t="shared" ref="E869:H869" si="346">E411</f>
        <v>24671</v>
      </c>
      <c r="F869">
        <f t="shared" si="346"/>
        <v>1390</v>
      </c>
      <c r="G869">
        <f t="shared" si="346"/>
        <v>1214</v>
      </c>
      <c r="H869">
        <f t="shared" si="346"/>
        <v>176</v>
      </c>
      <c r="J869">
        <f t="shared" si="272"/>
        <v>23281</v>
      </c>
      <c r="K869">
        <f t="shared" ref="K869:L869" si="347">K411-K$124</f>
        <v>156572</v>
      </c>
      <c r="L869">
        <f t="shared" si="347"/>
        <v>4786</v>
      </c>
      <c r="M869" s="17">
        <f t="shared" si="275"/>
        <v>2.5744885718742772E-2</v>
      </c>
    </row>
    <row r="870" spans="1:13">
      <c r="A870" s="16">
        <v>44300</v>
      </c>
      <c r="B870">
        <f t="shared" si="270"/>
        <v>2332733</v>
      </c>
      <c r="D870">
        <f t="shared" si="271"/>
        <v>187443</v>
      </c>
      <c r="E870">
        <f t="shared" ref="E870:H870" si="348">E412</f>
        <v>24132</v>
      </c>
      <c r="F870">
        <f t="shared" si="348"/>
        <v>1415</v>
      </c>
      <c r="G870">
        <f t="shared" si="348"/>
        <v>1230</v>
      </c>
      <c r="H870">
        <f t="shared" si="348"/>
        <v>185</v>
      </c>
      <c r="J870">
        <f t="shared" si="272"/>
        <v>22717</v>
      </c>
      <c r="K870">
        <f t="shared" ref="K870:L870" si="349">K412-K$124</f>
        <v>158620</v>
      </c>
      <c r="L870">
        <f t="shared" si="349"/>
        <v>4819</v>
      </c>
      <c r="M870" s="17">
        <f t="shared" si="275"/>
        <v>2.5709148914603373E-2</v>
      </c>
    </row>
    <row r="871" spans="1:13">
      <c r="A871" s="16">
        <v>44301</v>
      </c>
      <c r="B871">
        <f t="shared" si="270"/>
        <v>2356944</v>
      </c>
      <c r="D871">
        <f t="shared" si="271"/>
        <v>188893</v>
      </c>
      <c r="E871">
        <f t="shared" ref="E871:H871" si="350">E413</f>
        <v>24774</v>
      </c>
      <c r="F871">
        <f t="shared" si="350"/>
        <v>1402</v>
      </c>
      <c r="G871">
        <f t="shared" si="350"/>
        <v>1218</v>
      </c>
      <c r="H871">
        <f t="shared" si="350"/>
        <v>184</v>
      </c>
      <c r="J871">
        <f t="shared" si="272"/>
        <v>23372</v>
      </c>
      <c r="K871">
        <f t="shared" ref="K871:L871" si="351">K413-K$124</f>
        <v>159422</v>
      </c>
      <c r="L871">
        <f t="shared" si="351"/>
        <v>4825</v>
      </c>
      <c r="M871" s="17">
        <f t="shared" si="275"/>
        <v>2.5543561698951257E-2</v>
      </c>
    </row>
    <row r="872" spans="1:13">
      <c r="A872" s="16">
        <v>44302</v>
      </c>
      <c r="B872">
        <f t="shared" si="270"/>
        <v>2381555</v>
      </c>
      <c r="D872">
        <f t="shared" si="271"/>
        <v>190263</v>
      </c>
      <c r="E872">
        <f t="shared" ref="E872:H872" si="352">E414</f>
        <v>24875</v>
      </c>
      <c r="F872">
        <f t="shared" si="352"/>
        <v>1399</v>
      </c>
      <c r="G872">
        <f t="shared" si="352"/>
        <v>1210</v>
      </c>
      <c r="H872">
        <f t="shared" si="352"/>
        <v>189</v>
      </c>
      <c r="J872">
        <f t="shared" si="272"/>
        <v>23476</v>
      </c>
      <c r="K872">
        <f t="shared" ref="K872:L872" si="353">K414-K$124</f>
        <v>160670</v>
      </c>
      <c r="L872">
        <f t="shared" si="353"/>
        <v>4846</v>
      </c>
      <c r="M872" s="17">
        <f t="shared" si="275"/>
        <v>2.5470007305676879E-2</v>
      </c>
    </row>
    <row r="873" spans="1:13">
      <c r="A873" s="16">
        <v>44303</v>
      </c>
      <c r="B873">
        <f t="shared" si="270"/>
        <v>2401218</v>
      </c>
      <c r="D873">
        <f t="shared" si="271"/>
        <v>191564</v>
      </c>
      <c r="E873">
        <f t="shared" ref="E873:H873" si="354">E415</f>
        <v>25477</v>
      </c>
      <c r="F873">
        <f t="shared" si="354"/>
        <v>1405</v>
      </c>
      <c r="G873">
        <f t="shared" si="354"/>
        <v>1216</v>
      </c>
      <c r="H873">
        <f t="shared" si="354"/>
        <v>189</v>
      </c>
      <c r="J873">
        <f t="shared" si="272"/>
        <v>24072</v>
      </c>
      <c r="K873">
        <f t="shared" ref="K873:L873" si="355">K415-K$124</f>
        <v>161345</v>
      </c>
      <c r="L873">
        <f t="shared" si="355"/>
        <v>4870</v>
      </c>
      <c r="M873" s="17">
        <f t="shared" si="275"/>
        <v>2.542231316948905E-2</v>
      </c>
    </row>
    <row r="874" spans="1:13">
      <c r="A874" s="16">
        <v>44304</v>
      </c>
      <c r="B874">
        <f t="shared" si="270"/>
        <v>2409641</v>
      </c>
      <c r="D874">
        <f t="shared" si="271"/>
        <v>192439</v>
      </c>
      <c r="E874">
        <f t="shared" ref="E874:H874" si="356">E416</f>
        <v>25758</v>
      </c>
      <c r="F874">
        <f t="shared" si="356"/>
        <v>1399</v>
      </c>
      <c r="G874">
        <f t="shared" si="356"/>
        <v>1212</v>
      </c>
      <c r="H874">
        <f t="shared" si="356"/>
        <v>187</v>
      </c>
      <c r="J874">
        <f t="shared" si="272"/>
        <v>24359</v>
      </c>
      <c r="K874">
        <f t="shared" ref="K874:L874" si="357">K416-K$124</f>
        <v>161929</v>
      </c>
      <c r="L874">
        <f t="shared" si="357"/>
        <v>4880</v>
      </c>
      <c r="M874" s="17">
        <f t="shared" si="275"/>
        <v>2.5358685089820671E-2</v>
      </c>
    </row>
    <row r="875" spans="1:13">
      <c r="A875" s="16">
        <v>44305</v>
      </c>
      <c r="B875">
        <f t="shared" si="270"/>
        <v>2417585</v>
      </c>
      <c r="D875">
        <f t="shared" si="271"/>
        <v>193562</v>
      </c>
      <c r="E875">
        <f t="shared" ref="E875:H875" si="358">E417</f>
        <v>26322</v>
      </c>
      <c r="F875">
        <f t="shared" si="358"/>
        <v>1438</v>
      </c>
      <c r="G875">
        <f t="shared" si="358"/>
        <v>1262</v>
      </c>
      <c r="H875">
        <f t="shared" si="358"/>
        <v>176</v>
      </c>
      <c r="J875">
        <f t="shared" si="272"/>
        <v>24884</v>
      </c>
      <c r="K875">
        <f t="shared" ref="K875:L875" si="359">K417-K$124</f>
        <v>162478</v>
      </c>
      <c r="L875">
        <f t="shared" si="359"/>
        <v>4890</v>
      </c>
      <c r="M875" s="17">
        <f t="shared" si="275"/>
        <v>2.5263223153304884E-2</v>
      </c>
    </row>
    <row r="876" spans="1:13">
      <c r="A876" s="16">
        <v>44306</v>
      </c>
      <c r="B876">
        <f t="shared" si="270"/>
        <v>2439326</v>
      </c>
      <c r="D876">
        <f t="shared" si="271"/>
        <v>194710</v>
      </c>
      <c r="E876">
        <f t="shared" ref="E876:H876" si="360">E418</f>
        <v>24899</v>
      </c>
      <c r="F876">
        <f t="shared" si="360"/>
        <v>1435</v>
      </c>
      <c r="G876">
        <f t="shared" si="360"/>
        <v>1255</v>
      </c>
      <c r="H876">
        <f t="shared" si="360"/>
        <v>180</v>
      </c>
      <c r="J876">
        <f t="shared" si="272"/>
        <v>23464</v>
      </c>
      <c r="K876">
        <f t="shared" ref="K876:L876" si="361">K418-K$124</f>
        <v>165013</v>
      </c>
      <c r="L876">
        <f t="shared" si="361"/>
        <v>4926</v>
      </c>
      <c r="M876" s="17">
        <f t="shared" si="275"/>
        <v>2.5299162857583071E-2</v>
      </c>
    </row>
    <row r="877" spans="1:13">
      <c r="A877" s="16">
        <v>44307</v>
      </c>
      <c r="B877">
        <f t="shared" si="270"/>
        <v>2462745</v>
      </c>
      <c r="D877">
        <f t="shared" si="271"/>
        <v>195998</v>
      </c>
      <c r="E877">
        <f t="shared" ref="E877:H877" si="362">E419</f>
        <v>25188</v>
      </c>
      <c r="F877">
        <f t="shared" si="362"/>
        <v>1456</v>
      </c>
      <c r="G877">
        <f t="shared" si="362"/>
        <v>1274</v>
      </c>
      <c r="H877">
        <f t="shared" si="362"/>
        <v>182</v>
      </c>
      <c r="J877">
        <f t="shared" si="272"/>
        <v>23732</v>
      </c>
      <c r="K877">
        <f t="shared" ref="K877:L877" si="363">K419-K$124</f>
        <v>166002</v>
      </c>
      <c r="L877">
        <f t="shared" si="363"/>
        <v>4936</v>
      </c>
      <c r="M877" s="17">
        <f t="shared" si="275"/>
        <v>2.518393044826988E-2</v>
      </c>
    </row>
    <row r="878" spans="1:13">
      <c r="A878" s="16">
        <v>44308</v>
      </c>
      <c r="B878">
        <f t="shared" si="270"/>
        <v>2491129</v>
      </c>
      <c r="D878">
        <f t="shared" si="271"/>
        <v>197410</v>
      </c>
      <c r="E878">
        <f t="shared" ref="E878:H878" si="364">E420</f>
        <v>25628</v>
      </c>
      <c r="F878">
        <f t="shared" si="364"/>
        <v>1422</v>
      </c>
      <c r="G878">
        <f t="shared" si="364"/>
        <v>1244</v>
      </c>
      <c r="H878">
        <f t="shared" si="364"/>
        <v>178</v>
      </c>
      <c r="J878">
        <f t="shared" si="272"/>
        <v>24206</v>
      </c>
      <c r="K878">
        <f t="shared" ref="K878:L878" si="365">K420-K$124</f>
        <v>166951</v>
      </c>
      <c r="L878">
        <f t="shared" si="365"/>
        <v>4959</v>
      </c>
      <c r="M878" s="17">
        <f t="shared" si="275"/>
        <v>2.5120307988450434E-2</v>
      </c>
    </row>
    <row r="879" spans="1:13">
      <c r="A879" s="16">
        <v>44309</v>
      </c>
      <c r="B879">
        <f t="shared" si="270"/>
        <v>2509208</v>
      </c>
      <c r="D879">
        <f t="shared" si="271"/>
        <v>198340</v>
      </c>
      <c r="E879">
        <f t="shared" ref="E879:H879" si="366">E421</f>
        <v>25284</v>
      </c>
      <c r="F879">
        <f t="shared" si="366"/>
        <v>1409</v>
      </c>
      <c r="G879">
        <f t="shared" si="366"/>
        <v>1232</v>
      </c>
      <c r="H879">
        <f t="shared" si="366"/>
        <v>177</v>
      </c>
      <c r="J879">
        <f t="shared" si="272"/>
        <v>23875</v>
      </c>
      <c r="K879">
        <f t="shared" ref="K879:L879" si="367">K421-K$124</f>
        <v>168201</v>
      </c>
      <c r="L879">
        <f t="shared" si="367"/>
        <v>4983</v>
      </c>
      <c r="M879" s="17">
        <f t="shared" si="275"/>
        <v>2.5123525259655138E-2</v>
      </c>
    </row>
    <row r="880" spans="1:13">
      <c r="A880" s="16">
        <v>44310</v>
      </c>
      <c r="B880">
        <f t="shared" si="270"/>
        <v>2526162</v>
      </c>
      <c r="D880">
        <f t="shared" si="271"/>
        <v>199435</v>
      </c>
      <c r="E880">
        <f t="shared" ref="E880:H880" si="368">E422</f>
        <v>25211</v>
      </c>
      <c r="F880">
        <f t="shared" si="368"/>
        <v>1413</v>
      </c>
      <c r="G880">
        <f t="shared" si="368"/>
        <v>1234</v>
      </c>
      <c r="H880">
        <f t="shared" si="368"/>
        <v>179</v>
      </c>
      <c r="J880">
        <f t="shared" si="272"/>
        <v>23798</v>
      </c>
      <c r="K880">
        <f t="shared" ref="K880:L880" si="369">K422-K$124</f>
        <v>169348</v>
      </c>
      <c r="L880">
        <f t="shared" si="369"/>
        <v>5004</v>
      </c>
      <c r="M880" s="17">
        <f t="shared" si="275"/>
        <v>2.5090881740918093E-2</v>
      </c>
    </row>
    <row r="881" spans="1:13">
      <c r="A881" s="16">
        <v>44311</v>
      </c>
      <c r="B881">
        <f t="shared" si="270"/>
        <v>2540654</v>
      </c>
      <c r="D881">
        <f t="shared" si="271"/>
        <v>200496</v>
      </c>
      <c r="E881">
        <f t="shared" ref="E881:H881" si="370">E423</f>
        <v>25510</v>
      </c>
      <c r="F881">
        <f t="shared" si="370"/>
        <v>1415</v>
      </c>
      <c r="G881">
        <f t="shared" si="370"/>
        <v>1244</v>
      </c>
      <c r="H881">
        <f t="shared" si="370"/>
        <v>171</v>
      </c>
      <c r="J881">
        <f t="shared" si="272"/>
        <v>24095</v>
      </c>
      <c r="K881">
        <f t="shared" ref="K881:L881" si="371">K423-K$124</f>
        <v>170104</v>
      </c>
      <c r="L881">
        <f t="shared" si="371"/>
        <v>5010</v>
      </c>
      <c r="M881" s="17">
        <f t="shared" si="275"/>
        <v>2.4988029686377783E-2</v>
      </c>
    </row>
    <row r="882" spans="1:13">
      <c r="A882" s="16">
        <v>44312</v>
      </c>
      <c r="B882">
        <f t="shared" si="270"/>
        <v>2553776</v>
      </c>
      <c r="D882">
        <f t="shared" si="271"/>
        <v>201565</v>
      </c>
      <c r="E882">
        <f t="shared" ref="E882:H882" si="372">E424</f>
        <v>26091</v>
      </c>
      <c r="F882">
        <f t="shared" si="372"/>
        <v>1428</v>
      </c>
      <c r="G882">
        <f t="shared" si="372"/>
        <v>1254</v>
      </c>
      <c r="H882">
        <f t="shared" si="372"/>
        <v>174</v>
      </c>
      <c r="J882">
        <f t="shared" si="272"/>
        <v>24663</v>
      </c>
      <c r="K882">
        <f t="shared" ref="K882:L882" si="373">K424-K$124</f>
        <v>170579</v>
      </c>
      <c r="L882">
        <f t="shared" si="373"/>
        <v>5023</v>
      </c>
      <c r="M882" s="17">
        <f t="shared" si="275"/>
        <v>2.4920000992235757E-2</v>
      </c>
    </row>
    <row r="883" spans="1:13">
      <c r="A883" s="16">
        <v>44313</v>
      </c>
      <c r="B883">
        <f t="shared" si="270"/>
        <v>2577445</v>
      </c>
      <c r="D883">
        <f t="shared" si="271"/>
        <v>202505</v>
      </c>
      <c r="E883">
        <f t="shared" ref="E883:H883" si="374">E425</f>
        <v>26085</v>
      </c>
      <c r="F883">
        <f t="shared" si="374"/>
        <v>1422</v>
      </c>
      <c r="G883">
        <f t="shared" si="374"/>
        <v>1254</v>
      </c>
      <c r="H883">
        <f t="shared" si="374"/>
        <v>168</v>
      </c>
      <c r="J883">
        <f t="shared" si="272"/>
        <v>24663</v>
      </c>
      <c r="K883">
        <f t="shared" ref="K883:L883" si="375">K425-K$124</f>
        <v>171492</v>
      </c>
      <c r="L883">
        <f t="shared" si="375"/>
        <v>5056</v>
      </c>
      <c r="M883" s="17">
        <f t="shared" si="275"/>
        <v>2.4967284758401029E-2</v>
      </c>
    </row>
    <row r="884" spans="1:13">
      <c r="A884" s="16">
        <v>44314</v>
      </c>
      <c r="B884">
        <f t="shared" si="270"/>
        <v>2601276</v>
      </c>
      <c r="D884">
        <f t="shared" si="271"/>
        <v>203485</v>
      </c>
      <c r="E884">
        <f t="shared" ref="E884:H884" si="376">E426</f>
        <v>25372</v>
      </c>
      <c r="F884">
        <f t="shared" si="376"/>
        <v>1394</v>
      </c>
      <c r="G884">
        <f t="shared" si="376"/>
        <v>1222</v>
      </c>
      <c r="H884">
        <f t="shared" si="376"/>
        <v>172</v>
      </c>
      <c r="J884">
        <f t="shared" si="272"/>
        <v>23978</v>
      </c>
      <c r="K884">
        <f t="shared" ref="K884:L884" si="377">K426-K$124</f>
        <v>173155</v>
      </c>
      <c r="L884">
        <f t="shared" si="377"/>
        <v>5086</v>
      </c>
      <c r="M884" s="17">
        <f t="shared" si="275"/>
        <v>2.4994471336953584E-2</v>
      </c>
    </row>
    <row r="885" spans="1:13">
      <c r="A885" s="16">
        <v>44315</v>
      </c>
      <c r="B885">
        <f t="shared" si="270"/>
        <v>2619630</v>
      </c>
      <c r="D885">
        <f t="shared" si="271"/>
        <v>204546</v>
      </c>
      <c r="E885">
        <f t="shared" ref="E885:H885" si="378">E427</f>
        <v>25244</v>
      </c>
      <c r="F885">
        <f t="shared" si="378"/>
        <v>1369</v>
      </c>
      <c r="G885">
        <f t="shared" si="378"/>
        <v>1201</v>
      </c>
      <c r="H885">
        <f t="shared" si="378"/>
        <v>168</v>
      </c>
      <c r="J885">
        <f t="shared" si="272"/>
        <v>23875</v>
      </c>
      <c r="K885">
        <f t="shared" ref="K885:L885" si="379">K427-K$124</f>
        <v>174321</v>
      </c>
      <c r="L885">
        <f t="shared" si="379"/>
        <v>5109</v>
      </c>
      <c r="M885" s="17">
        <f t="shared" si="275"/>
        <v>2.4977266727288727E-2</v>
      </c>
    </row>
    <row r="886" spans="1:13">
      <c r="A886" s="16">
        <v>44316</v>
      </c>
      <c r="B886">
        <f t="shared" si="270"/>
        <v>2638238</v>
      </c>
      <c r="D886">
        <f t="shared" si="271"/>
        <v>205407</v>
      </c>
      <c r="E886">
        <f t="shared" ref="E886:H886" si="380">E428</f>
        <v>24896</v>
      </c>
      <c r="F886">
        <f t="shared" si="380"/>
        <v>1337</v>
      </c>
      <c r="G886">
        <f t="shared" si="380"/>
        <v>1172</v>
      </c>
      <c r="H886">
        <f t="shared" si="380"/>
        <v>165</v>
      </c>
      <c r="J886">
        <f t="shared" si="272"/>
        <v>23559</v>
      </c>
      <c r="K886">
        <f t="shared" ref="K886:L886" si="381">K428-K$124</f>
        <v>175511</v>
      </c>
      <c r="L886">
        <f t="shared" si="381"/>
        <v>5128</v>
      </c>
      <c r="M886" s="17">
        <f t="shared" si="275"/>
        <v>2.496506935011952E-2</v>
      </c>
    </row>
    <row r="887" spans="1:13">
      <c r="A887" s="16">
        <v>44317</v>
      </c>
      <c r="B887">
        <f t="shared" si="270"/>
        <v>2655500</v>
      </c>
      <c r="D887">
        <f t="shared" si="271"/>
        <v>206407</v>
      </c>
      <c r="E887">
        <f t="shared" ref="E887:H887" si="382">E429</f>
        <v>24773</v>
      </c>
      <c r="F887">
        <f t="shared" si="382"/>
        <v>1303</v>
      </c>
      <c r="G887">
        <f t="shared" si="382"/>
        <v>1136</v>
      </c>
      <c r="H887">
        <f t="shared" si="382"/>
        <v>167</v>
      </c>
      <c r="J887">
        <f t="shared" si="272"/>
        <v>23470</v>
      </c>
      <c r="K887">
        <f t="shared" ref="K887:L887" si="383">K429-K$124</f>
        <v>176624</v>
      </c>
      <c r="L887">
        <f t="shared" si="383"/>
        <v>5138</v>
      </c>
      <c r="M887" s="17">
        <f t="shared" si="275"/>
        <v>2.4892566628069785E-2</v>
      </c>
    </row>
    <row r="888" spans="1:13">
      <c r="A888" s="16">
        <v>44318</v>
      </c>
      <c r="B888">
        <f t="shared" si="270"/>
        <v>2656701</v>
      </c>
      <c r="D888">
        <f t="shared" si="271"/>
        <v>207179</v>
      </c>
      <c r="E888">
        <f t="shared" ref="E888:H888" si="384">E430</f>
        <v>24781</v>
      </c>
      <c r="F888">
        <f t="shared" si="384"/>
        <v>1311</v>
      </c>
      <c r="G888">
        <f t="shared" si="384"/>
        <v>1148</v>
      </c>
      <c r="H888">
        <f t="shared" si="384"/>
        <v>163</v>
      </c>
      <c r="J888">
        <f t="shared" si="272"/>
        <v>23470</v>
      </c>
      <c r="K888">
        <f t="shared" ref="K888:L888" si="385">K430-K$124</f>
        <v>177385</v>
      </c>
      <c r="L888">
        <f t="shared" si="385"/>
        <v>5141</v>
      </c>
      <c r="M888" s="17">
        <f t="shared" si="275"/>
        <v>2.4814291023704142E-2</v>
      </c>
    </row>
    <row r="889" spans="1:13">
      <c r="A889" s="16">
        <v>44319</v>
      </c>
      <c r="B889">
        <f t="shared" ref="B889:B952" si="386">B431-B316</f>
        <v>2660588</v>
      </c>
      <c r="D889">
        <f t="shared" ref="D889:D952" si="387">D431-D$124</f>
        <v>207913</v>
      </c>
      <c r="E889">
        <f t="shared" ref="E889:H889" si="388">E431</f>
        <v>24955</v>
      </c>
      <c r="F889">
        <f t="shared" si="388"/>
        <v>1338</v>
      </c>
      <c r="G889">
        <f t="shared" si="388"/>
        <v>1178</v>
      </c>
      <c r="H889">
        <f t="shared" si="388"/>
        <v>160</v>
      </c>
      <c r="J889">
        <f t="shared" ref="J889:J952" si="389">J431</f>
        <v>23617</v>
      </c>
      <c r="K889">
        <f t="shared" ref="K889:L889" si="390">K431-K$124</f>
        <v>177925</v>
      </c>
      <c r="L889">
        <f t="shared" si="390"/>
        <v>5161</v>
      </c>
      <c r="M889" s="17">
        <f t="shared" si="275"/>
        <v>2.4822882648030668E-2</v>
      </c>
    </row>
    <row r="890" spans="1:13">
      <c r="A890" s="16">
        <v>44320</v>
      </c>
      <c r="B890">
        <f t="shared" si="386"/>
        <v>2682718</v>
      </c>
      <c r="D890">
        <f t="shared" si="387"/>
        <v>208815</v>
      </c>
      <c r="E890">
        <f t="shared" ref="E890:H890" si="391">E432</f>
        <v>24823</v>
      </c>
      <c r="F890">
        <f t="shared" si="391"/>
        <v>1312</v>
      </c>
      <c r="G890">
        <f t="shared" si="391"/>
        <v>1152</v>
      </c>
      <c r="H890">
        <f t="shared" si="391"/>
        <v>160</v>
      </c>
      <c r="J890">
        <f t="shared" si="389"/>
        <v>23511</v>
      </c>
      <c r="K890">
        <f t="shared" ref="K890:L890" si="392">K432-K$124</f>
        <v>178934</v>
      </c>
      <c r="L890">
        <f t="shared" si="392"/>
        <v>5186</v>
      </c>
      <c r="M890" s="17">
        <f t="shared" si="275"/>
        <v>2.4835380600052678E-2</v>
      </c>
    </row>
    <row r="891" spans="1:13">
      <c r="A891" s="16">
        <v>44321</v>
      </c>
      <c r="B891">
        <f t="shared" si="386"/>
        <v>2701054</v>
      </c>
      <c r="D891">
        <f t="shared" si="387"/>
        <v>209597</v>
      </c>
      <c r="E891">
        <f t="shared" ref="E891:H891" si="393">E433</f>
        <v>24529</v>
      </c>
      <c r="F891">
        <f t="shared" si="393"/>
        <v>1273</v>
      </c>
      <c r="G891">
        <f t="shared" si="393"/>
        <v>1121</v>
      </c>
      <c r="H891">
        <f t="shared" si="393"/>
        <v>152</v>
      </c>
      <c r="J891">
        <f t="shared" si="389"/>
        <v>23256</v>
      </c>
      <c r="K891">
        <f t="shared" ref="K891:L891" si="394">K433-K$124</f>
        <v>179986</v>
      </c>
      <c r="L891">
        <f t="shared" si="394"/>
        <v>5210</v>
      </c>
      <c r="M891" s="17">
        <f t="shared" si="275"/>
        <v>2.4857226009914263E-2</v>
      </c>
    </row>
    <row r="892" spans="1:13">
      <c r="A892" s="16">
        <v>44322</v>
      </c>
      <c r="B892">
        <f t="shared" si="386"/>
        <v>2718621</v>
      </c>
      <c r="D892">
        <f t="shared" si="387"/>
        <v>210799</v>
      </c>
      <c r="E892">
        <f t="shared" ref="E892:H892" si="395">E434</f>
        <v>23878</v>
      </c>
      <c r="F892">
        <f t="shared" si="395"/>
        <v>1212</v>
      </c>
      <c r="G892">
        <f t="shared" si="395"/>
        <v>1063</v>
      </c>
      <c r="H892">
        <f t="shared" si="395"/>
        <v>149</v>
      </c>
      <c r="J892">
        <f t="shared" si="389"/>
        <v>22666</v>
      </c>
      <c r="K892">
        <f t="shared" ref="K892:L892" si="396">K434-K$124</f>
        <v>181815</v>
      </c>
      <c r="L892">
        <f t="shared" si="396"/>
        <v>5234</v>
      </c>
      <c r="M892" s="17">
        <f t="shared" si="275"/>
        <v>2.4829339797627123E-2</v>
      </c>
    </row>
    <row r="893" spans="1:13">
      <c r="A893" s="16">
        <v>44323</v>
      </c>
      <c r="B893">
        <f t="shared" si="386"/>
        <v>2733618</v>
      </c>
      <c r="D893">
        <f t="shared" si="387"/>
        <v>211402</v>
      </c>
      <c r="E893">
        <f t="shared" ref="E893:H893" si="397">E435</f>
        <v>23330</v>
      </c>
      <c r="F893">
        <f t="shared" si="397"/>
        <v>1163</v>
      </c>
      <c r="G893">
        <f t="shared" si="397"/>
        <v>1021</v>
      </c>
      <c r="H893">
        <f t="shared" si="397"/>
        <v>142</v>
      </c>
      <c r="J893">
        <f t="shared" si="389"/>
        <v>22167</v>
      </c>
      <c r="K893">
        <f t="shared" ref="K893:L893" si="398">K435-K$124</f>
        <v>182955</v>
      </c>
      <c r="L893">
        <f t="shared" si="398"/>
        <v>5245</v>
      </c>
      <c r="M893" s="17">
        <f t="shared" si="275"/>
        <v>2.4810550515132306E-2</v>
      </c>
    </row>
    <row r="894" spans="1:13">
      <c r="A894" s="16">
        <v>44324</v>
      </c>
      <c r="B894">
        <f t="shared" si="386"/>
        <v>2748510</v>
      </c>
      <c r="D894">
        <f t="shared" si="387"/>
        <v>212253</v>
      </c>
      <c r="E894">
        <f t="shared" ref="E894:H894" si="399">E436</f>
        <v>22630</v>
      </c>
      <c r="F894">
        <f t="shared" si="399"/>
        <v>1135</v>
      </c>
      <c r="G894">
        <f t="shared" si="399"/>
        <v>995</v>
      </c>
      <c r="H894">
        <f t="shared" si="399"/>
        <v>140</v>
      </c>
      <c r="J894">
        <f t="shared" si="389"/>
        <v>21495</v>
      </c>
      <c r="K894">
        <f t="shared" ref="K894:L894" si="400">K436-K$124</f>
        <v>184487</v>
      </c>
      <c r="L894">
        <f t="shared" si="400"/>
        <v>5264</v>
      </c>
      <c r="M894" s="17">
        <f t="shared" si="275"/>
        <v>2.4800591746641978E-2</v>
      </c>
    </row>
    <row r="895" spans="1:13">
      <c r="A895" s="16">
        <v>44325</v>
      </c>
      <c r="B895">
        <f t="shared" si="386"/>
        <v>2752110</v>
      </c>
      <c r="D895">
        <f t="shared" si="387"/>
        <v>212747</v>
      </c>
      <c r="E895">
        <f t="shared" ref="E895:H895" si="401">E437</f>
        <v>22145</v>
      </c>
      <c r="F895">
        <f t="shared" si="401"/>
        <v>1110</v>
      </c>
      <c r="G895">
        <f t="shared" si="401"/>
        <v>974</v>
      </c>
      <c r="H895">
        <f t="shared" si="401"/>
        <v>136</v>
      </c>
      <c r="J895">
        <f t="shared" si="389"/>
        <v>21035</v>
      </c>
      <c r="K895">
        <f t="shared" ref="K895:L895" si="402">K437-K$124</f>
        <v>185452</v>
      </c>
      <c r="L895">
        <f t="shared" si="402"/>
        <v>5278</v>
      </c>
      <c r="M895" s="17">
        <f t="shared" si="275"/>
        <v>2.4808810465012432E-2</v>
      </c>
    </row>
    <row r="896" spans="1:13">
      <c r="A896" s="16">
        <v>44326</v>
      </c>
      <c r="B896">
        <f t="shared" si="386"/>
        <v>2747635</v>
      </c>
      <c r="D896">
        <f t="shared" si="387"/>
        <v>213336</v>
      </c>
      <c r="E896">
        <f t="shared" ref="E896:H896" si="403">E438</f>
        <v>22230</v>
      </c>
      <c r="F896">
        <f t="shared" si="403"/>
        <v>1119</v>
      </c>
      <c r="G896">
        <f t="shared" si="403"/>
        <v>988</v>
      </c>
      <c r="H896">
        <f t="shared" si="403"/>
        <v>131</v>
      </c>
      <c r="J896">
        <f t="shared" si="389"/>
        <v>21111</v>
      </c>
      <c r="K896">
        <f t="shared" ref="K896:L896" si="404">K438-K$124</f>
        <v>185950</v>
      </c>
      <c r="L896">
        <f t="shared" si="404"/>
        <v>5284</v>
      </c>
      <c r="M896" s="17">
        <f t="shared" si="275"/>
        <v>2.4768440394495068E-2</v>
      </c>
    </row>
    <row r="897" spans="1:13">
      <c r="A897" s="16">
        <v>44327</v>
      </c>
      <c r="B897">
        <f t="shared" si="386"/>
        <v>2749900</v>
      </c>
      <c r="D897">
        <f t="shared" si="387"/>
        <v>214230</v>
      </c>
      <c r="E897">
        <f t="shared" ref="E897:H897" si="405">E439</f>
        <v>22162</v>
      </c>
      <c r="F897">
        <f t="shared" si="405"/>
        <v>1092</v>
      </c>
      <c r="G897">
        <f t="shared" si="405"/>
        <v>959</v>
      </c>
      <c r="H897">
        <f t="shared" si="405"/>
        <v>133</v>
      </c>
      <c r="J897">
        <f t="shared" si="389"/>
        <v>21070</v>
      </c>
      <c r="K897">
        <f t="shared" ref="K897:L897" si="406">K439-K$124</f>
        <v>186886</v>
      </c>
      <c r="L897">
        <f t="shared" si="406"/>
        <v>5310</v>
      </c>
      <c r="M897" s="17">
        <f t="shared" ref="M897:M960" si="407">L897/D897</f>
        <v>2.4786444475563645E-2</v>
      </c>
    </row>
    <row r="898" spans="1:13">
      <c r="A898" s="16">
        <v>44328</v>
      </c>
      <c r="B898">
        <f t="shared" si="386"/>
        <v>2731689</v>
      </c>
      <c r="D898">
        <f t="shared" si="387"/>
        <v>214837</v>
      </c>
      <c r="E898">
        <f t="shared" ref="E898:H898" si="408">E440</f>
        <v>20035</v>
      </c>
      <c r="F898">
        <f t="shared" si="408"/>
        <v>1044</v>
      </c>
      <c r="G898">
        <f t="shared" si="408"/>
        <v>919</v>
      </c>
      <c r="H898">
        <f t="shared" si="408"/>
        <v>125</v>
      </c>
      <c r="J898">
        <f t="shared" si="389"/>
        <v>18991</v>
      </c>
      <c r="K898">
        <f t="shared" ref="K898:L898" si="409">K440-K$124</f>
        <v>189598</v>
      </c>
      <c r="L898">
        <f t="shared" si="409"/>
        <v>5332</v>
      </c>
      <c r="M898" s="17">
        <f t="shared" si="407"/>
        <v>2.4818816125713912E-2</v>
      </c>
    </row>
    <row r="899" spans="1:13">
      <c r="A899" s="16">
        <v>44329</v>
      </c>
      <c r="B899">
        <f t="shared" si="386"/>
        <v>2712120</v>
      </c>
      <c r="D899">
        <f t="shared" si="387"/>
        <v>215440</v>
      </c>
      <c r="E899">
        <f t="shared" ref="E899:H899" si="410">E441</f>
        <v>19165</v>
      </c>
      <c r="F899">
        <f t="shared" si="410"/>
        <v>1007</v>
      </c>
      <c r="G899">
        <f t="shared" si="410"/>
        <v>883</v>
      </c>
      <c r="H899">
        <f t="shared" si="410"/>
        <v>124</v>
      </c>
      <c r="J899">
        <f t="shared" si="389"/>
        <v>18158</v>
      </c>
      <c r="K899">
        <f t="shared" ref="K899:L899" si="411">K441-K$124</f>
        <v>191052</v>
      </c>
      <c r="L899">
        <f t="shared" si="411"/>
        <v>5351</v>
      </c>
      <c r="M899" s="17">
        <f t="shared" si="407"/>
        <v>2.483754177497215E-2</v>
      </c>
    </row>
    <row r="900" spans="1:13">
      <c r="A900" s="16">
        <v>44330</v>
      </c>
      <c r="B900">
        <f t="shared" si="386"/>
        <v>2713222</v>
      </c>
      <c r="D900">
        <f t="shared" si="387"/>
        <v>216013</v>
      </c>
      <c r="E900">
        <f t="shared" ref="E900:H900" si="412">E442</f>
        <v>18009</v>
      </c>
      <c r="F900">
        <f t="shared" si="412"/>
        <v>961</v>
      </c>
      <c r="G900">
        <f t="shared" si="412"/>
        <v>841</v>
      </c>
      <c r="H900">
        <f t="shared" si="412"/>
        <v>120</v>
      </c>
      <c r="J900">
        <f t="shared" si="389"/>
        <v>17048</v>
      </c>
      <c r="K900">
        <f t="shared" ref="K900:L900" si="413">K442-K$124</f>
        <v>192764</v>
      </c>
      <c r="L900">
        <f t="shared" si="413"/>
        <v>5368</v>
      </c>
      <c r="M900" s="17">
        <f t="shared" si="407"/>
        <v>2.4850356228560317E-2</v>
      </c>
    </row>
    <row r="901" spans="1:13">
      <c r="A901" s="16">
        <v>44331</v>
      </c>
      <c r="B901">
        <f t="shared" si="386"/>
        <v>2713200</v>
      </c>
      <c r="D901">
        <f t="shared" si="387"/>
        <v>216570</v>
      </c>
      <c r="E901">
        <f t="shared" ref="E901:H901" si="414">E443</f>
        <v>17513</v>
      </c>
      <c r="F901">
        <f t="shared" si="414"/>
        <v>947</v>
      </c>
      <c r="G901">
        <f t="shared" si="414"/>
        <v>833</v>
      </c>
      <c r="H901">
        <f t="shared" si="414"/>
        <v>114</v>
      </c>
      <c r="J901">
        <f t="shared" si="389"/>
        <v>16566</v>
      </c>
      <c r="K901">
        <f t="shared" ref="K901:L901" si="415">K443-K$124</f>
        <v>193807</v>
      </c>
      <c r="L901">
        <f t="shared" si="415"/>
        <v>5378</v>
      </c>
      <c r="M901" s="17">
        <f t="shared" si="407"/>
        <v>2.4832617629403888E-2</v>
      </c>
    </row>
    <row r="902" spans="1:13">
      <c r="A902" s="16">
        <v>44332</v>
      </c>
      <c r="B902">
        <f t="shared" si="386"/>
        <v>2710780</v>
      </c>
      <c r="D902">
        <f t="shared" si="387"/>
        <v>216975</v>
      </c>
      <c r="E902">
        <f t="shared" ref="E902:H902" si="416">E444</f>
        <v>17159</v>
      </c>
      <c r="F902">
        <f t="shared" si="416"/>
        <v>930</v>
      </c>
      <c r="G902">
        <f t="shared" si="416"/>
        <v>812</v>
      </c>
      <c r="H902">
        <f t="shared" si="416"/>
        <v>118</v>
      </c>
      <c r="J902">
        <f t="shared" si="389"/>
        <v>16229</v>
      </c>
      <c r="K902">
        <f t="shared" ref="K902:L902" si="417">K444-K$124</f>
        <v>194563</v>
      </c>
      <c r="L902">
        <f t="shared" si="417"/>
        <v>5381</v>
      </c>
      <c r="M902" s="17">
        <f t="shared" si="407"/>
        <v>2.4800092176518032E-2</v>
      </c>
    </row>
    <row r="903" spans="1:13">
      <c r="A903" s="16">
        <v>44333</v>
      </c>
      <c r="B903">
        <f t="shared" si="386"/>
        <v>2703022</v>
      </c>
      <c r="D903">
        <f t="shared" si="387"/>
        <v>217274</v>
      </c>
      <c r="E903">
        <f t="shared" ref="E903:H903" si="418">E445</f>
        <v>16696</v>
      </c>
      <c r="F903">
        <f t="shared" si="418"/>
        <v>920</v>
      </c>
      <c r="G903">
        <f t="shared" si="418"/>
        <v>808</v>
      </c>
      <c r="H903">
        <f t="shared" si="418"/>
        <v>112</v>
      </c>
      <c r="J903">
        <f t="shared" si="389"/>
        <v>15776</v>
      </c>
      <c r="K903">
        <f t="shared" ref="K903:L903" si="419">K445-K$124</f>
        <v>195321</v>
      </c>
      <c r="L903">
        <f t="shared" si="419"/>
        <v>5385</v>
      </c>
      <c r="M903" s="17">
        <f t="shared" si="407"/>
        <v>2.4784373648020473E-2</v>
      </c>
    </row>
    <row r="904" spans="1:13">
      <c r="A904" s="16">
        <v>44334</v>
      </c>
      <c r="B904">
        <f t="shared" si="386"/>
        <v>2703947</v>
      </c>
      <c r="D904">
        <f t="shared" si="387"/>
        <v>217685</v>
      </c>
      <c r="E904">
        <f t="shared" ref="E904:H904" si="420">E446</f>
        <v>16293</v>
      </c>
      <c r="F904">
        <f t="shared" si="420"/>
        <v>894</v>
      </c>
      <c r="G904">
        <f t="shared" si="420"/>
        <v>786</v>
      </c>
      <c r="H904">
        <f t="shared" si="420"/>
        <v>108</v>
      </c>
      <c r="J904">
        <f t="shared" si="389"/>
        <v>15399</v>
      </c>
      <c r="K904">
        <f t="shared" ref="K904:L904" si="421">K446-K$124</f>
        <v>196113</v>
      </c>
      <c r="L904">
        <f t="shared" si="421"/>
        <v>5407</v>
      </c>
      <c r="M904" s="17">
        <f t="shared" si="407"/>
        <v>2.4838642993316031E-2</v>
      </c>
    </row>
    <row r="905" spans="1:13">
      <c r="A905" s="16">
        <v>44335</v>
      </c>
      <c r="B905">
        <f t="shared" si="386"/>
        <v>2704823</v>
      </c>
      <c r="D905">
        <f t="shared" si="387"/>
        <v>218288</v>
      </c>
      <c r="E905">
        <f t="shared" ref="E905:H905" si="422">E447</f>
        <v>15268</v>
      </c>
      <c r="F905">
        <f t="shared" si="422"/>
        <v>840</v>
      </c>
      <c r="G905">
        <f t="shared" si="422"/>
        <v>733</v>
      </c>
      <c r="H905">
        <f t="shared" si="422"/>
        <v>107</v>
      </c>
      <c r="J905">
        <f t="shared" si="389"/>
        <v>14428</v>
      </c>
      <c r="K905">
        <f t="shared" ref="K905:L905" si="423">K447-K$124</f>
        <v>197731</v>
      </c>
      <c r="L905">
        <f t="shared" si="423"/>
        <v>5417</v>
      </c>
      <c r="M905" s="17">
        <f t="shared" si="407"/>
        <v>2.4815839624715973E-2</v>
      </c>
    </row>
    <row r="906" spans="1:13">
      <c r="A906" s="16">
        <v>44336</v>
      </c>
      <c r="B906">
        <f t="shared" si="386"/>
        <v>2701926</v>
      </c>
      <c r="D906">
        <f t="shared" si="387"/>
        <v>218731</v>
      </c>
      <c r="E906">
        <f t="shared" ref="E906:H906" si="424">E448</f>
        <v>15013</v>
      </c>
      <c r="F906">
        <f t="shared" si="424"/>
        <v>808</v>
      </c>
      <c r="G906">
        <f t="shared" si="424"/>
        <v>704</v>
      </c>
      <c r="H906">
        <f t="shared" si="424"/>
        <v>104</v>
      </c>
      <c r="J906">
        <f t="shared" si="389"/>
        <v>14205</v>
      </c>
      <c r="K906">
        <f t="shared" ref="K906:L906" si="425">K448-K$124</f>
        <v>198419</v>
      </c>
      <c r="L906">
        <f t="shared" si="425"/>
        <v>5427</v>
      </c>
      <c r="M906" s="17">
        <f t="shared" si="407"/>
        <v>2.4811297895588644E-2</v>
      </c>
    </row>
    <row r="907" spans="1:13">
      <c r="A907" s="16">
        <v>44337</v>
      </c>
      <c r="B907">
        <f t="shared" si="386"/>
        <v>2704682</v>
      </c>
      <c r="D907">
        <f t="shared" si="387"/>
        <v>219224</v>
      </c>
      <c r="E907">
        <f t="shared" ref="E907:H907" si="426">E449</f>
        <v>14015</v>
      </c>
      <c r="F907">
        <f t="shared" si="426"/>
        <v>778</v>
      </c>
      <c r="G907">
        <f t="shared" si="426"/>
        <v>679</v>
      </c>
      <c r="H907">
        <f t="shared" si="426"/>
        <v>99</v>
      </c>
      <c r="J907">
        <f t="shared" si="389"/>
        <v>13237</v>
      </c>
      <c r="K907">
        <f t="shared" ref="K907:L907" si="427">K449-K$124</f>
        <v>199899</v>
      </c>
      <c r="L907">
        <f t="shared" si="427"/>
        <v>5438</v>
      </c>
      <c r="M907" s="17">
        <f t="shared" si="407"/>
        <v>2.4805678210414919E-2</v>
      </c>
    </row>
    <row r="908" spans="1:13">
      <c r="A908" s="16">
        <v>44338</v>
      </c>
      <c r="B908">
        <f t="shared" si="386"/>
        <v>2694613</v>
      </c>
      <c r="D908">
        <f t="shared" si="387"/>
        <v>219574</v>
      </c>
      <c r="E908">
        <f t="shared" ref="E908:H908" si="428">E450</f>
        <v>13267</v>
      </c>
      <c r="F908">
        <f t="shared" si="428"/>
        <v>766</v>
      </c>
      <c r="G908">
        <f t="shared" si="428"/>
        <v>662</v>
      </c>
      <c r="H908">
        <f t="shared" si="428"/>
        <v>104</v>
      </c>
      <c r="J908">
        <f t="shared" si="389"/>
        <v>12501</v>
      </c>
      <c r="K908">
        <f t="shared" ref="K908:L908" si="429">K450-K$124</f>
        <v>200980</v>
      </c>
      <c r="L908">
        <f t="shared" si="429"/>
        <v>5455</v>
      </c>
      <c r="M908" s="17">
        <f t="shared" si="407"/>
        <v>2.4843560713017025E-2</v>
      </c>
    </row>
    <row r="909" spans="1:13">
      <c r="A909" s="16">
        <v>44339</v>
      </c>
      <c r="B909">
        <f t="shared" si="386"/>
        <v>2682862</v>
      </c>
      <c r="D909">
        <f t="shared" si="387"/>
        <v>219812</v>
      </c>
      <c r="E909">
        <f t="shared" ref="E909:H909" si="430">E451</f>
        <v>12928</v>
      </c>
      <c r="F909">
        <f t="shared" si="430"/>
        <v>720</v>
      </c>
      <c r="G909">
        <f t="shared" si="430"/>
        <v>618</v>
      </c>
      <c r="H909">
        <f t="shared" si="430"/>
        <v>102</v>
      </c>
      <c r="J909">
        <f t="shared" si="389"/>
        <v>12208</v>
      </c>
      <c r="K909">
        <f t="shared" ref="K909:L909" si="431">K451-K$124</f>
        <v>201555</v>
      </c>
      <c r="L909">
        <f t="shared" si="431"/>
        <v>5457</v>
      </c>
      <c r="M909" s="17">
        <f t="shared" si="407"/>
        <v>2.4825760195075791E-2</v>
      </c>
    </row>
    <row r="910" spans="1:13">
      <c r="A910" s="16">
        <v>44340</v>
      </c>
      <c r="B910">
        <f t="shared" si="386"/>
        <v>2668595</v>
      </c>
      <c r="D910">
        <f t="shared" si="387"/>
        <v>220190</v>
      </c>
      <c r="E910">
        <f t="shared" ref="E910:H910" si="432">E452</f>
        <v>13016</v>
      </c>
      <c r="F910">
        <f t="shared" si="432"/>
        <v>699</v>
      </c>
      <c r="G910">
        <f t="shared" si="432"/>
        <v>601</v>
      </c>
      <c r="H910">
        <f t="shared" si="432"/>
        <v>98</v>
      </c>
      <c r="J910">
        <f t="shared" si="389"/>
        <v>12317</v>
      </c>
      <c r="K910">
        <f t="shared" ref="K910:L910" si="433">K452-K$124</f>
        <v>201837</v>
      </c>
      <c r="L910">
        <f t="shared" si="433"/>
        <v>5465</v>
      </c>
      <c r="M910" s="17">
        <f t="shared" si="407"/>
        <v>2.4819474090558156E-2</v>
      </c>
    </row>
    <row r="911" spans="1:13">
      <c r="A911" s="16">
        <v>44341</v>
      </c>
      <c r="B911">
        <f t="shared" si="386"/>
        <v>2662679</v>
      </c>
      <c r="D911">
        <f t="shared" si="387"/>
        <v>220562</v>
      </c>
      <c r="E911">
        <f t="shared" ref="E911:H911" si="434">E453</f>
        <v>12604</v>
      </c>
      <c r="F911">
        <f t="shared" si="434"/>
        <v>668</v>
      </c>
      <c r="G911">
        <f t="shared" si="434"/>
        <v>575</v>
      </c>
      <c r="H911">
        <f t="shared" si="434"/>
        <v>93</v>
      </c>
      <c r="J911">
        <f t="shared" si="389"/>
        <v>11936</v>
      </c>
      <c r="K911">
        <f t="shared" ref="K911:L911" si="435">K453-K$124</f>
        <v>202610</v>
      </c>
      <c r="L911">
        <f t="shared" si="435"/>
        <v>5476</v>
      </c>
      <c r="M911" s="17">
        <f t="shared" si="407"/>
        <v>2.4827486149019324E-2</v>
      </c>
    </row>
    <row r="912" spans="1:13">
      <c r="A912" s="16">
        <v>44342</v>
      </c>
      <c r="B912">
        <f t="shared" si="386"/>
        <v>2650457</v>
      </c>
      <c r="D912">
        <f t="shared" si="387"/>
        <v>220937</v>
      </c>
      <c r="E912">
        <f t="shared" ref="E912:H912" si="436">E454</f>
        <v>11715</v>
      </c>
      <c r="F912">
        <f t="shared" si="436"/>
        <v>639</v>
      </c>
      <c r="G912">
        <f t="shared" si="436"/>
        <v>553</v>
      </c>
      <c r="H912">
        <f t="shared" si="436"/>
        <v>86</v>
      </c>
      <c r="J912">
        <f t="shared" si="389"/>
        <v>11076</v>
      </c>
      <c r="K912">
        <f t="shared" ref="K912:L912" si="437">K454-K$124</f>
        <v>203854</v>
      </c>
      <c r="L912">
        <f t="shared" si="437"/>
        <v>5496</v>
      </c>
      <c r="M912" s="17">
        <f t="shared" si="407"/>
        <v>2.4875869591784082E-2</v>
      </c>
    </row>
    <row r="913" spans="1:13">
      <c r="A913" s="16">
        <v>44343</v>
      </c>
      <c r="B913">
        <f t="shared" si="386"/>
        <v>2635812</v>
      </c>
      <c r="D913">
        <f t="shared" si="387"/>
        <v>221320</v>
      </c>
      <c r="E913">
        <f t="shared" ref="E913:H913" si="438">E455</f>
        <v>11340</v>
      </c>
      <c r="F913">
        <f t="shared" si="438"/>
        <v>616</v>
      </c>
      <c r="G913">
        <f t="shared" si="438"/>
        <v>535</v>
      </c>
      <c r="H913">
        <f t="shared" si="438"/>
        <v>81</v>
      </c>
      <c r="J913">
        <f t="shared" si="389"/>
        <v>10724</v>
      </c>
      <c r="K913">
        <f t="shared" ref="K913:L913" si="439">K455-K$124</f>
        <v>204592</v>
      </c>
      <c r="L913">
        <f t="shared" si="439"/>
        <v>5516</v>
      </c>
      <c r="M913" s="17">
        <f t="shared" si="407"/>
        <v>2.492318814386409E-2</v>
      </c>
    </row>
    <row r="914" spans="1:13">
      <c r="A914" s="16">
        <v>44344</v>
      </c>
      <c r="B914">
        <f t="shared" si="386"/>
        <v>2632943</v>
      </c>
      <c r="D914">
        <f t="shared" si="387"/>
        <v>221738</v>
      </c>
      <c r="E914">
        <f t="shared" ref="E914:H914" si="440">E456</f>
        <v>10615</v>
      </c>
      <c r="F914">
        <f t="shared" si="440"/>
        <v>585</v>
      </c>
      <c r="G914">
        <f t="shared" si="440"/>
        <v>512</v>
      </c>
      <c r="H914">
        <f t="shared" si="440"/>
        <v>73</v>
      </c>
      <c r="J914">
        <f t="shared" si="389"/>
        <v>10030</v>
      </c>
      <c r="K914">
        <f t="shared" ref="K914:L914" si="441">K456-K$124</f>
        <v>205726</v>
      </c>
      <c r="L914">
        <f t="shared" si="441"/>
        <v>5525</v>
      </c>
      <c r="M914" s="17">
        <f t="shared" si="407"/>
        <v>2.4916793693458044E-2</v>
      </c>
    </row>
    <row r="915" spans="1:13">
      <c r="A915" s="16">
        <v>44345</v>
      </c>
      <c r="B915">
        <f t="shared" si="386"/>
        <v>2623907</v>
      </c>
      <c r="D915">
        <f t="shared" si="387"/>
        <v>222123</v>
      </c>
      <c r="E915">
        <f t="shared" ref="E915:H915" si="442">E457</f>
        <v>9988</v>
      </c>
      <c r="F915">
        <f t="shared" si="442"/>
        <v>574</v>
      </c>
      <c r="G915">
        <f t="shared" si="442"/>
        <v>502</v>
      </c>
      <c r="H915">
        <f t="shared" si="442"/>
        <v>72</v>
      </c>
      <c r="J915">
        <f t="shared" si="389"/>
        <v>9414</v>
      </c>
      <c r="K915">
        <f t="shared" ref="K915:L915" si="443">K457-K$124</f>
        <v>206731</v>
      </c>
      <c r="L915">
        <f t="shared" si="443"/>
        <v>5532</v>
      </c>
      <c r="M915" s="17">
        <f t="shared" si="407"/>
        <v>2.4905120136140785E-2</v>
      </c>
    </row>
    <row r="916" spans="1:13">
      <c r="A916" s="16">
        <v>44346</v>
      </c>
      <c r="B916">
        <f t="shared" si="386"/>
        <v>2617371</v>
      </c>
      <c r="D916">
        <f t="shared" si="387"/>
        <v>222471</v>
      </c>
      <c r="E916">
        <f t="shared" ref="E916:H916" si="444">E458</f>
        <v>9883</v>
      </c>
      <c r="F916">
        <f t="shared" si="444"/>
        <v>549</v>
      </c>
      <c r="G916">
        <f t="shared" si="444"/>
        <v>484</v>
      </c>
      <c r="H916">
        <f t="shared" si="444"/>
        <v>65</v>
      </c>
      <c r="J916">
        <f t="shared" si="389"/>
        <v>9334</v>
      </c>
      <c r="K916">
        <f t="shared" ref="K916:L916" si="445">K458-K$124</f>
        <v>207179</v>
      </c>
      <c r="L916">
        <f t="shared" si="445"/>
        <v>5537</v>
      </c>
      <c r="M916" s="17">
        <f t="shared" si="407"/>
        <v>2.4888637170687414E-2</v>
      </c>
    </row>
    <row r="917" spans="1:13">
      <c r="A917" s="16">
        <v>44347</v>
      </c>
      <c r="B917">
        <f t="shared" si="386"/>
        <v>2603383</v>
      </c>
      <c r="D917">
        <f t="shared" si="387"/>
        <v>222729</v>
      </c>
      <c r="E917">
        <f t="shared" ref="E917:H917" si="446">E459</f>
        <v>9932</v>
      </c>
      <c r="F917">
        <f t="shared" si="446"/>
        <v>534</v>
      </c>
      <c r="G917">
        <f t="shared" si="446"/>
        <v>475</v>
      </c>
      <c r="H917">
        <f t="shared" si="446"/>
        <v>59</v>
      </c>
      <c r="J917">
        <f t="shared" si="389"/>
        <v>9398</v>
      </c>
      <c r="K917">
        <f t="shared" ref="K917:L917" si="447">K459-K$124</f>
        <v>207380</v>
      </c>
      <c r="L917">
        <f t="shared" si="447"/>
        <v>5545</v>
      </c>
      <c r="M917" s="17">
        <f t="shared" si="407"/>
        <v>2.4895725298456871E-2</v>
      </c>
    </row>
    <row r="918" spans="1:13">
      <c r="A918" s="16">
        <v>44348</v>
      </c>
      <c r="B918">
        <f t="shared" si="386"/>
        <v>2593530</v>
      </c>
      <c r="D918">
        <f t="shared" si="387"/>
        <v>223055</v>
      </c>
      <c r="E918">
        <f t="shared" ref="E918:H918" si="448">E460</f>
        <v>9488</v>
      </c>
      <c r="F918">
        <f t="shared" si="448"/>
        <v>507</v>
      </c>
      <c r="G918">
        <f t="shared" si="448"/>
        <v>451</v>
      </c>
      <c r="H918">
        <f t="shared" si="448"/>
        <v>56</v>
      </c>
      <c r="J918">
        <f t="shared" si="389"/>
        <v>8981</v>
      </c>
      <c r="K918">
        <f t="shared" ref="K918:L918" si="449">K460-K$124</f>
        <v>208138</v>
      </c>
      <c r="L918">
        <f t="shared" si="449"/>
        <v>5557</v>
      </c>
      <c r="M918" s="17">
        <f t="shared" si="407"/>
        <v>2.491313801528771E-2</v>
      </c>
    </row>
    <row r="919" spans="1:13">
      <c r="A919" s="16">
        <v>44349</v>
      </c>
      <c r="B919">
        <f t="shared" si="386"/>
        <v>2582468</v>
      </c>
      <c r="D919">
        <f t="shared" si="387"/>
        <v>223344</v>
      </c>
      <c r="E919">
        <f t="shared" ref="E919:H919" si="450">E461</f>
        <v>8698</v>
      </c>
      <c r="F919">
        <f t="shared" si="450"/>
        <v>468</v>
      </c>
      <c r="G919">
        <f t="shared" si="450"/>
        <v>421</v>
      </c>
      <c r="H919">
        <f t="shared" si="450"/>
        <v>47</v>
      </c>
      <c r="J919">
        <f t="shared" si="389"/>
        <v>8230</v>
      </c>
      <c r="K919">
        <f t="shared" ref="K919:L919" si="451">K461-K$124</f>
        <v>209201</v>
      </c>
      <c r="L919">
        <f t="shared" si="451"/>
        <v>5573</v>
      </c>
      <c r="M919" s="17">
        <f t="shared" si="407"/>
        <v>2.4952539580199155E-2</v>
      </c>
    </row>
    <row r="920" spans="1:13">
      <c r="A920" s="16">
        <v>44350</v>
      </c>
      <c r="B920">
        <f t="shared" si="386"/>
        <v>2571738</v>
      </c>
      <c r="D920">
        <f t="shared" si="387"/>
        <v>223598</v>
      </c>
      <c r="E920">
        <f t="shared" ref="E920:H920" si="452">E462</f>
        <v>8763</v>
      </c>
      <c r="F920">
        <f t="shared" si="452"/>
        <v>459</v>
      </c>
      <c r="G920">
        <f t="shared" si="452"/>
        <v>413</v>
      </c>
      <c r="H920">
        <f t="shared" si="452"/>
        <v>46</v>
      </c>
      <c r="J920">
        <f t="shared" si="389"/>
        <v>8304</v>
      </c>
      <c r="K920">
        <f t="shared" ref="K920:L920" si="453">K462-K$124</f>
        <v>209387</v>
      </c>
      <c r="L920">
        <f t="shared" si="453"/>
        <v>5576</v>
      </c>
      <c r="M920" s="17">
        <f t="shared" si="407"/>
        <v>2.4937611248758932E-2</v>
      </c>
    </row>
    <row r="921" spans="1:13">
      <c r="A921" s="16">
        <v>44351</v>
      </c>
      <c r="B921">
        <f t="shared" si="386"/>
        <v>2564332</v>
      </c>
      <c r="D921">
        <f t="shared" si="387"/>
        <v>223935</v>
      </c>
      <c r="E921">
        <f t="shared" ref="E921:H921" si="454">E463</f>
        <v>8318</v>
      </c>
      <c r="F921">
        <f t="shared" si="454"/>
        <v>454</v>
      </c>
      <c r="G921">
        <f t="shared" si="454"/>
        <v>409</v>
      </c>
      <c r="H921">
        <f t="shared" si="454"/>
        <v>45</v>
      </c>
      <c r="J921">
        <f t="shared" si="389"/>
        <v>7864</v>
      </c>
      <c r="K921">
        <f t="shared" ref="K921:L921" si="455">K463-K$124</f>
        <v>210164</v>
      </c>
      <c r="L921">
        <f t="shared" si="455"/>
        <v>5581</v>
      </c>
      <c r="M921" s="17">
        <f t="shared" si="407"/>
        <v>2.4922410520910085E-2</v>
      </c>
    </row>
    <row r="922" spans="1:13">
      <c r="A922" s="16">
        <v>44352</v>
      </c>
      <c r="B922">
        <f t="shared" si="386"/>
        <v>2557082</v>
      </c>
      <c r="D922">
        <f t="shared" si="387"/>
        <v>224169</v>
      </c>
      <c r="E922">
        <f t="shared" ref="E922:H922" si="456">E464</f>
        <v>7895</v>
      </c>
      <c r="F922">
        <f t="shared" si="456"/>
        <v>441</v>
      </c>
      <c r="G922">
        <f t="shared" si="456"/>
        <v>396</v>
      </c>
      <c r="H922">
        <f t="shared" si="456"/>
        <v>45</v>
      </c>
      <c r="J922">
        <f t="shared" si="389"/>
        <v>7454</v>
      </c>
      <c r="K922">
        <f t="shared" ref="K922:L922" si="457">K464-K$124</f>
        <v>210813</v>
      </c>
      <c r="L922">
        <f t="shared" si="457"/>
        <v>5589</v>
      </c>
      <c r="M922" s="17">
        <f t="shared" si="407"/>
        <v>2.4932082491334662E-2</v>
      </c>
    </row>
    <row r="923" spans="1:13">
      <c r="A923" s="16">
        <v>44353</v>
      </c>
      <c r="B923">
        <f t="shared" si="386"/>
        <v>2542712</v>
      </c>
      <c r="D923">
        <f t="shared" si="387"/>
        <v>224444</v>
      </c>
      <c r="E923">
        <f t="shared" ref="E923:H923" si="458">E465</f>
        <v>7971</v>
      </c>
      <c r="F923">
        <f t="shared" si="458"/>
        <v>426</v>
      </c>
      <c r="G923">
        <f t="shared" si="458"/>
        <v>382</v>
      </c>
      <c r="H923">
        <f t="shared" si="458"/>
        <v>44</v>
      </c>
      <c r="J923">
        <f t="shared" si="389"/>
        <v>7545</v>
      </c>
      <c r="K923">
        <f t="shared" ref="K923:L923" si="459">K465-K$124</f>
        <v>211010</v>
      </c>
      <c r="L923">
        <f t="shared" si="459"/>
        <v>5591</v>
      </c>
      <c r="M923" s="17">
        <f t="shared" si="407"/>
        <v>2.4910445367218551E-2</v>
      </c>
    </row>
    <row r="924" spans="1:13">
      <c r="A924" s="16">
        <v>44354</v>
      </c>
      <c r="B924">
        <f t="shared" si="386"/>
        <v>2529380</v>
      </c>
      <c r="D924">
        <f t="shared" si="387"/>
        <v>224600</v>
      </c>
      <c r="E924">
        <f t="shared" ref="E924:H924" si="460">E466</f>
        <v>7883</v>
      </c>
      <c r="F924">
        <f t="shared" si="460"/>
        <v>435</v>
      </c>
      <c r="G924">
        <f t="shared" si="460"/>
        <v>392</v>
      </c>
      <c r="H924">
        <f t="shared" si="460"/>
        <v>43</v>
      </c>
      <c r="J924">
        <f t="shared" si="389"/>
        <v>7448</v>
      </c>
      <c r="K924">
        <f t="shared" ref="K924:L924" si="461">K466-K$124</f>
        <v>211251</v>
      </c>
      <c r="L924">
        <f t="shared" si="461"/>
        <v>5594</v>
      </c>
      <c r="M924" s="17">
        <f t="shared" si="407"/>
        <v>2.4906500445235975E-2</v>
      </c>
    </row>
    <row r="925" spans="1:13">
      <c r="A925" s="16">
        <v>44355</v>
      </c>
      <c r="B925">
        <f t="shared" si="386"/>
        <v>2528654</v>
      </c>
      <c r="D925">
        <f t="shared" si="387"/>
        <v>224937</v>
      </c>
      <c r="E925">
        <f t="shared" ref="E925:H925" si="462">E467</f>
        <v>7706</v>
      </c>
      <c r="F925">
        <f t="shared" si="462"/>
        <v>410</v>
      </c>
      <c r="G925">
        <f t="shared" si="462"/>
        <v>368</v>
      </c>
      <c r="H925">
        <f t="shared" si="462"/>
        <v>42</v>
      </c>
      <c r="J925">
        <f t="shared" si="389"/>
        <v>7296</v>
      </c>
      <c r="K925">
        <f t="shared" ref="K925:L925" si="463">K467-K$124</f>
        <v>211753</v>
      </c>
      <c r="L925">
        <f t="shared" si="463"/>
        <v>5606</v>
      </c>
      <c r="M925" s="17">
        <f t="shared" si="407"/>
        <v>2.4922533865037767E-2</v>
      </c>
    </row>
    <row r="926" spans="1:13">
      <c r="A926" s="16">
        <v>44356</v>
      </c>
      <c r="B926">
        <f t="shared" si="386"/>
        <v>2523577</v>
      </c>
      <c r="D926">
        <f t="shared" si="387"/>
        <v>225257</v>
      </c>
      <c r="E926">
        <f t="shared" ref="E926:H926" si="464">E468</f>
        <v>7322</v>
      </c>
      <c r="F926">
        <f t="shared" si="464"/>
        <v>404</v>
      </c>
      <c r="G926">
        <f t="shared" si="464"/>
        <v>365</v>
      </c>
      <c r="H926">
        <f t="shared" si="464"/>
        <v>39</v>
      </c>
      <c r="J926">
        <f t="shared" si="389"/>
        <v>6918</v>
      </c>
      <c r="K926">
        <f t="shared" ref="K926:L926" si="465">K468-K$124</f>
        <v>212455</v>
      </c>
      <c r="L926">
        <f t="shared" si="465"/>
        <v>5608</v>
      </c>
      <c r="M926" s="17">
        <f t="shared" si="407"/>
        <v>2.489600767123774E-2</v>
      </c>
    </row>
    <row r="927" spans="1:13">
      <c r="A927" s="16">
        <v>44357</v>
      </c>
      <c r="B927">
        <f t="shared" si="386"/>
        <v>2518743</v>
      </c>
      <c r="D927">
        <f t="shared" si="387"/>
        <v>225541</v>
      </c>
      <c r="E927">
        <f t="shared" ref="E927:H927" si="466">E469</f>
        <v>7361</v>
      </c>
      <c r="F927">
        <f t="shared" si="466"/>
        <v>400</v>
      </c>
      <c r="G927">
        <f t="shared" si="466"/>
        <v>362</v>
      </c>
      <c r="H927">
        <f t="shared" si="466"/>
        <v>38</v>
      </c>
      <c r="J927">
        <f t="shared" si="389"/>
        <v>6961</v>
      </c>
      <c r="K927">
        <f t="shared" ref="K927:L927" si="467">K469-K$124</f>
        <v>212697</v>
      </c>
      <c r="L927">
        <f t="shared" si="467"/>
        <v>5611</v>
      </c>
      <c r="M927" s="17">
        <f t="shared" si="407"/>
        <v>2.4877960104814644E-2</v>
      </c>
    </row>
    <row r="928" spans="1:13">
      <c r="A928" s="16">
        <v>44358</v>
      </c>
      <c r="B928">
        <f t="shared" si="386"/>
        <v>2509242</v>
      </c>
      <c r="D928">
        <f t="shared" si="387"/>
        <v>225814</v>
      </c>
      <c r="E928">
        <f t="shared" ref="E928:H928" si="468">E470</f>
        <v>6864</v>
      </c>
      <c r="F928">
        <f t="shared" si="468"/>
        <v>375</v>
      </c>
      <c r="G928">
        <f t="shared" si="468"/>
        <v>337</v>
      </c>
      <c r="H928">
        <f t="shared" si="468"/>
        <v>38</v>
      </c>
      <c r="J928">
        <f t="shared" si="389"/>
        <v>6489</v>
      </c>
      <c r="K928">
        <f t="shared" ref="K928:L928" si="469">K470-K$124</f>
        <v>213463</v>
      </c>
      <c r="L928">
        <f t="shared" si="469"/>
        <v>5615</v>
      </c>
      <c r="M928" s="17">
        <f t="shared" si="407"/>
        <v>2.4865597350031441E-2</v>
      </c>
    </row>
    <row r="929" spans="1:13">
      <c r="A929" s="16">
        <v>44359</v>
      </c>
      <c r="B929">
        <f t="shared" si="386"/>
        <v>2499377</v>
      </c>
      <c r="D929">
        <f t="shared" si="387"/>
        <v>226077</v>
      </c>
      <c r="E929">
        <f t="shared" ref="E929:H929" si="470">E471</f>
        <v>6698</v>
      </c>
      <c r="F929">
        <f t="shared" si="470"/>
        <v>369</v>
      </c>
      <c r="G929">
        <f t="shared" si="470"/>
        <v>326</v>
      </c>
      <c r="H929">
        <f t="shared" si="470"/>
        <v>43</v>
      </c>
      <c r="J929">
        <f t="shared" si="389"/>
        <v>6329</v>
      </c>
      <c r="K929">
        <f t="shared" ref="K929:L929" si="471">K471-K$124</f>
        <v>213889</v>
      </c>
      <c r="L929">
        <f t="shared" si="471"/>
        <v>5618</v>
      </c>
      <c r="M929" s="17">
        <f t="shared" si="407"/>
        <v>2.4849940506995405E-2</v>
      </c>
    </row>
    <row r="930" spans="1:13">
      <c r="A930" s="16">
        <v>44360</v>
      </c>
      <c r="B930">
        <f t="shared" si="386"/>
        <v>2481400</v>
      </c>
      <c r="D930">
        <f t="shared" si="387"/>
        <v>226260</v>
      </c>
      <c r="E930">
        <f t="shared" ref="E930:H930" si="472">E472</f>
        <v>6722</v>
      </c>
      <c r="F930">
        <f t="shared" si="472"/>
        <v>357</v>
      </c>
      <c r="G930">
        <f t="shared" si="472"/>
        <v>310</v>
      </c>
      <c r="H930">
        <f t="shared" si="472"/>
        <v>47</v>
      </c>
      <c r="J930">
        <f t="shared" si="389"/>
        <v>6365</v>
      </c>
      <c r="K930">
        <f t="shared" ref="K930:L930" si="473">K472-K$124</f>
        <v>214043</v>
      </c>
      <c r="L930">
        <f t="shared" si="473"/>
        <v>5623</v>
      </c>
      <c r="M930" s="17">
        <f t="shared" si="407"/>
        <v>2.4851940245734994E-2</v>
      </c>
    </row>
    <row r="931" spans="1:13">
      <c r="A931" s="16">
        <v>44361</v>
      </c>
      <c r="B931">
        <f t="shared" si="386"/>
        <v>2468105</v>
      </c>
      <c r="D931">
        <f t="shared" si="387"/>
        <v>226423</v>
      </c>
      <c r="E931">
        <f t="shared" ref="E931:H931" si="474">E473</f>
        <v>6631</v>
      </c>
      <c r="F931">
        <f t="shared" si="474"/>
        <v>358</v>
      </c>
      <c r="G931">
        <f t="shared" si="474"/>
        <v>319</v>
      </c>
      <c r="H931">
        <f t="shared" si="474"/>
        <v>39</v>
      </c>
      <c r="J931">
        <f t="shared" si="389"/>
        <v>6273</v>
      </c>
      <c r="K931">
        <f t="shared" ref="K931:L931" si="475">K473-K$124</f>
        <v>214290</v>
      </c>
      <c r="L931">
        <f t="shared" si="475"/>
        <v>5630</v>
      </c>
      <c r="M931" s="17">
        <f t="shared" si="407"/>
        <v>2.4864965131634154E-2</v>
      </c>
    </row>
    <row r="932" spans="1:13">
      <c r="A932" s="16">
        <v>44362</v>
      </c>
      <c r="B932">
        <f t="shared" si="386"/>
        <v>2460058</v>
      </c>
      <c r="D932">
        <f t="shared" si="387"/>
        <v>226623</v>
      </c>
      <c r="E932">
        <f t="shared" ref="E932:H932" si="476">E474</f>
        <v>6367</v>
      </c>
      <c r="F932">
        <f t="shared" si="476"/>
        <v>343</v>
      </c>
      <c r="G932">
        <f t="shared" si="476"/>
        <v>309</v>
      </c>
      <c r="H932">
        <f t="shared" si="476"/>
        <v>34</v>
      </c>
      <c r="J932">
        <f t="shared" si="389"/>
        <v>6024</v>
      </c>
      <c r="K932">
        <f t="shared" ref="K932:L932" si="477">K474-K$124</f>
        <v>214746</v>
      </c>
      <c r="L932">
        <f t="shared" si="477"/>
        <v>5638</v>
      </c>
      <c r="M932" s="17">
        <f t="shared" si="407"/>
        <v>2.4878322147354859E-2</v>
      </c>
    </row>
    <row r="933" spans="1:13">
      <c r="A933" s="16">
        <v>44363</v>
      </c>
      <c r="B933">
        <f t="shared" si="386"/>
        <v>2454566</v>
      </c>
      <c r="D933">
        <f t="shared" si="387"/>
        <v>226791</v>
      </c>
      <c r="E933">
        <f t="shared" ref="E933:H933" si="478">E475</f>
        <v>6003</v>
      </c>
      <c r="F933">
        <f t="shared" si="478"/>
        <v>328</v>
      </c>
      <c r="G933">
        <f t="shared" si="478"/>
        <v>292</v>
      </c>
      <c r="H933">
        <f t="shared" si="478"/>
        <v>36</v>
      </c>
      <c r="J933">
        <f t="shared" si="389"/>
        <v>5675</v>
      </c>
      <c r="K933">
        <f t="shared" ref="K933:L933" si="479">K475-K$124</f>
        <v>215270</v>
      </c>
      <c r="L933">
        <f t="shared" si="479"/>
        <v>5646</v>
      </c>
      <c r="M933" s="17">
        <f t="shared" si="407"/>
        <v>2.4895167797663927E-2</v>
      </c>
    </row>
    <row r="934" spans="1:13">
      <c r="A934" s="16">
        <v>44364</v>
      </c>
      <c r="B934">
        <f t="shared" si="386"/>
        <v>2449214</v>
      </c>
      <c r="D934">
        <f t="shared" si="387"/>
        <v>227019</v>
      </c>
      <c r="E934">
        <f t="shared" ref="E934:H934" si="480">E476</f>
        <v>5901</v>
      </c>
      <c r="F934">
        <f t="shared" si="480"/>
        <v>318</v>
      </c>
      <c r="G934">
        <f t="shared" si="480"/>
        <v>283</v>
      </c>
      <c r="H934">
        <f t="shared" si="480"/>
        <v>35</v>
      </c>
      <c r="J934">
        <f t="shared" si="389"/>
        <v>5583</v>
      </c>
      <c r="K934">
        <f t="shared" ref="K934:L934" si="481">K476-K$124</f>
        <v>215600</v>
      </c>
      <c r="L934">
        <f t="shared" si="481"/>
        <v>5646</v>
      </c>
      <c r="M934" s="17">
        <f t="shared" si="407"/>
        <v>2.4870165052264349E-2</v>
      </c>
    </row>
    <row r="935" spans="1:13">
      <c r="A935" s="16">
        <v>44365</v>
      </c>
      <c r="B935">
        <f t="shared" si="386"/>
        <v>2438243</v>
      </c>
      <c r="D935">
        <f t="shared" si="387"/>
        <v>227189</v>
      </c>
      <c r="E935">
        <f t="shared" ref="E935:H935" si="482">E477</f>
        <v>5702</v>
      </c>
      <c r="F935">
        <f t="shared" si="482"/>
        <v>289</v>
      </c>
      <c r="G935">
        <f t="shared" si="482"/>
        <v>259</v>
      </c>
      <c r="H935">
        <f t="shared" si="482"/>
        <v>30</v>
      </c>
      <c r="J935">
        <f t="shared" si="389"/>
        <v>5413</v>
      </c>
      <c r="K935">
        <f t="shared" ref="K935:L935" si="483">K477-K$124</f>
        <v>215966</v>
      </c>
      <c r="L935">
        <f t="shared" si="483"/>
        <v>5649</v>
      </c>
      <c r="M935" s="17">
        <f t="shared" si="407"/>
        <v>2.4864760177649447E-2</v>
      </c>
    </row>
    <row r="936" spans="1:13">
      <c r="A936" s="16">
        <v>44366</v>
      </c>
      <c r="B936">
        <f t="shared" si="386"/>
        <v>2425328</v>
      </c>
      <c r="D936">
        <f t="shared" si="387"/>
        <v>227372</v>
      </c>
      <c r="E936">
        <f t="shared" ref="E936:H936" si="484">E478</f>
        <v>5615</v>
      </c>
      <c r="F936">
        <f t="shared" si="484"/>
        <v>268</v>
      </c>
      <c r="G936">
        <f t="shared" si="484"/>
        <v>240</v>
      </c>
      <c r="H936">
        <f t="shared" si="484"/>
        <v>28</v>
      </c>
      <c r="J936">
        <f t="shared" si="389"/>
        <v>5347</v>
      </c>
      <c r="K936">
        <f t="shared" ref="K936:L936" si="485">K478-K$124</f>
        <v>216231</v>
      </c>
      <c r="L936">
        <f t="shared" si="485"/>
        <v>5654</v>
      </c>
      <c r="M936" s="17">
        <f t="shared" si="407"/>
        <v>2.4866738208750419E-2</v>
      </c>
    </row>
    <row r="937" spans="1:13">
      <c r="A937" s="16">
        <v>44367</v>
      </c>
      <c r="B937">
        <f t="shared" si="386"/>
        <v>2405976</v>
      </c>
      <c r="D937">
        <f t="shared" si="387"/>
        <v>227507</v>
      </c>
      <c r="E937">
        <f t="shared" ref="E937:H937" si="486">E479</f>
        <v>5560</v>
      </c>
      <c r="F937">
        <f t="shared" si="486"/>
        <v>265</v>
      </c>
      <c r="G937">
        <f t="shared" si="486"/>
        <v>239</v>
      </c>
      <c r="H937">
        <f t="shared" si="486"/>
        <v>26</v>
      </c>
      <c r="J937">
        <f t="shared" si="389"/>
        <v>5295</v>
      </c>
      <c r="K937">
        <f t="shared" ref="K937:L937" si="487">K479-K$124</f>
        <v>216421</v>
      </c>
      <c r="L937">
        <f t="shared" si="487"/>
        <v>5654</v>
      </c>
      <c r="M937" s="17">
        <f t="shared" si="407"/>
        <v>2.4851982576360288E-2</v>
      </c>
    </row>
    <row r="938" spans="1:13">
      <c r="A938" s="16">
        <v>44368</v>
      </c>
      <c r="B938">
        <f t="shared" si="386"/>
        <v>2397502</v>
      </c>
      <c r="D938">
        <f t="shared" si="387"/>
        <v>227592</v>
      </c>
      <c r="E938">
        <f t="shared" ref="E938:H938" si="488">E480</f>
        <v>5509</v>
      </c>
      <c r="F938">
        <f t="shared" si="488"/>
        <v>262</v>
      </c>
      <c r="G938">
        <f t="shared" si="488"/>
        <v>237</v>
      </c>
      <c r="H938">
        <f t="shared" si="488"/>
        <v>25</v>
      </c>
      <c r="J938">
        <f t="shared" si="389"/>
        <v>5247</v>
      </c>
      <c r="K938">
        <f t="shared" ref="K938:L938" si="489">K480-K$124</f>
        <v>216555</v>
      </c>
      <c r="L938">
        <f t="shared" si="489"/>
        <v>5656</v>
      </c>
      <c r="M938" s="17">
        <f t="shared" si="407"/>
        <v>2.4851488628774298E-2</v>
      </c>
    </row>
    <row r="939" spans="1:13">
      <c r="A939" s="16">
        <v>44369</v>
      </c>
      <c r="B939">
        <f t="shared" si="386"/>
        <v>2384883</v>
      </c>
      <c r="D939">
        <f t="shared" si="387"/>
        <v>227725</v>
      </c>
      <c r="E939">
        <f t="shared" ref="E939:H939" si="490">E481</f>
        <v>5209</v>
      </c>
      <c r="F939">
        <f t="shared" si="490"/>
        <v>251</v>
      </c>
      <c r="G939">
        <f t="shared" si="490"/>
        <v>226</v>
      </c>
      <c r="H939">
        <f t="shared" si="490"/>
        <v>25</v>
      </c>
      <c r="J939">
        <f t="shared" si="389"/>
        <v>4958</v>
      </c>
      <c r="K939">
        <f t="shared" ref="K939:L939" si="491">K481-K$124</f>
        <v>216981</v>
      </c>
      <c r="L939">
        <f t="shared" si="491"/>
        <v>5663</v>
      </c>
      <c r="M939" s="17">
        <f t="shared" si="407"/>
        <v>2.4867713250631245E-2</v>
      </c>
    </row>
    <row r="940" spans="1:13">
      <c r="A940" s="16">
        <v>44370</v>
      </c>
      <c r="B940">
        <f t="shared" si="386"/>
        <v>2372558</v>
      </c>
      <c r="D940">
        <f t="shared" si="387"/>
        <v>227883</v>
      </c>
      <c r="E940">
        <f t="shared" ref="E940:H940" si="492">E482</f>
        <v>4908</v>
      </c>
      <c r="F940">
        <f t="shared" si="492"/>
        <v>231</v>
      </c>
      <c r="G940">
        <f t="shared" si="492"/>
        <v>206</v>
      </c>
      <c r="H940">
        <f t="shared" si="492"/>
        <v>25</v>
      </c>
      <c r="J940">
        <f t="shared" si="389"/>
        <v>4677</v>
      </c>
      <c r="K940">
        <f t="shared" ref="K940:L940" si="493">K482-K$124</f>
        <v>217434</v>
      </c>
      <c r="L940">
        <f t="shared" si="493"/>
        <v>5669</v>
      </c>
      <c r="M940" s="17">
        <f t="shared" si="407"/>
        <v>2.487680081445303E-2</v>
      </c>
    </row>
    <row r="941" spans="1:13">
      <c r="A941" s="16">
        <v>44371</v>
      </c>
      <c r="B941">
        <f t="shared" si="386"/>
        <v>2368656</v>
      </c>
      <c r="D941">
        <f t="shared" si="387"/>
        <v>228002</v>
      </c>
      <c r="E941">
        <f t="shared" ref="E941:H941" si="494">E483</f>
        <v>4753</v>
      </c>
      <c r="F941">
        <f t="shared" si="494"/>
        <v>212</v>
      </c>
      <c r="G941">
        <f t="shared" si="494"/>
        <v>185</v>
      </c>
      <c r="H941">
        <f t="shared" si="494"/>
        <v>27</v>
      </c>
      <c r="J941">
        <f t="shared" si="389"/>
        <v>4541</v>
      </c>
      <c r="K941">
        <f t="shared" ref="K941:L941" si="495">K483-K$124</f>
        <v>217702</v>
      </c>
      <c r="L941">
        <f t="shared" si="495"/>
        <v>5675</v>
      </c>
      <c r="M941" s="17">
        <f t="shared" si="407"/>
        <v>2.4890132542696994E-2</v>
      </c>
    </row>
    <row r="942" spans="1:13">
      <c r="A942" s="16">
        <v>44372</v>
      </c>
      <c r="B942">
        <f t="shared" si="386"/>
        <v>2355545</v>
      </c>
      <c r="D942">
        <f t="shared" si="387"/>
        <v>228069</v>
      </c>
      <c r="E942">
        <f t="shared" ref="E942:H942" si="496">E484</f>
        <v>4431</v>
      </c>
      <c r="F942">
        <f t="shared" si="496"/>
        <v>198</v>
      </c>
      <c r="G942">
        <f t="shared" si="496"/>
        <v>175</v>
      </c>
      <c r="H942">
        <f t="shared" si="496"/>
        <v>23</v>
      </c>
      <c r="J942">
        <f t="shared" si="389"/>
        <v>4233</v>
      </c>
      <c r="K942">
        <f t="shared" ref="K942:L942" si="497">K484-K$124</f>
        <v>218085</v>
      </c>
      <c r="L942">
        <f t="shared" si="497"/>
        <v>5681</v>
      </c>
      <c r="M942" s="17">
        <f t="shared" si="407"/>
        <v>2.4909128377815486E-2</v>
      </c>
    </row>
    <row r="943" spans="1:13">
      <c r="A943" s="16">
        <v>44373</v>
      </c>
      <c r="B943">
        <f t="shared" si="386"/>
        <v>2343685</v>
      </c>
      <c r="D943">
        <f t="shared" si="387"/>
        <v>228180</v>
      </c>
      <c r="E943">
        <f t="shared" ref="E943:H943" si="498">E485</f>
        <v>4372</v>
      </c>
      <c r="F943">
        <f t="shared" si="498"/>
        <v>186</v>
      </c>
      <c r="G943">
        <f t="shared" si="498"/>
        <v>166</v>
      </c>
      <c r="H943">
        <f t="shared" si="498"/>
        <v>20</v>
      </c>
      <c r="J943">
        <f t="shared" si="389"/>
        <v>4186</v>
      </c>
      <c r="K943">
        <f t="shared" ref="K943:L943" si="499">K485-K$124</f>
        <v>218254</v>
      </c>
      <c r="L943">
        <f t="shared" si="499"/>
        <v>5682</v>
      </c>
      <c r="M943" s="17">
        <f t="shared" si="407"/>
        <v>2.4901393636602681E-2</v>
      </c>
    </row>
    <row r="944" spans="1:13">
      <c r="A944" s="16">
        <v>44374</v>
      </c>
      <c r="B944">
        <f t="shared" si="386"/>
        <v>2321368</v>
      </c>
      <c r="D944">
        <f t="shared" si="387"/>
        <v>228291</v>
      </c>
      <c r="E944">
        <f t="shared" ref="E944:H944" si="500">E486</f>
        <v>4368</v>
      </c>
      <c r="F944">
        <f t="shared" si="500"/>
        <v>185</v>
      </c>
      <c r="G944">
        <f t="shared" si="500"/>
        <v>162</v>
      </c>
      <c r="H944">
        <f t="shared" si="500"/>
        <v>23</v>
      </c>
      <c r="J944">
        <f t="shared" si="389"/>
        <v>4183</v>
      </c>
      <c r="K944">
        <f t="shared" ref="K944:L944" si="501">K486-K$124</f>
        <v>218368</v>
      </c>
      <c r="L944">
        <f t="shared" si="501"/>
        <v>5683</v>
      </c>
      <c r="M944" s="17">
        <f t="shared" si="407"/>
        <v>2.489366641698534E-2</v>
      </c>
    </row>
    <row r="945" spans="1:13">
      <c r="A945" s="16">
        <v>44375</v>
      </c>
      <c r="B945">
        <f t="shared" si="386"/>
        <v>2311099</v>
      </c>
      <c r="D945">
        <f t="shared" si="387"/>
        <v>228375</v>
      </c>
      <c r="E945">
        <f t="shared" ref="E945:H945" si="502">E487</f>
        <v>4352</v>
      </c>
      <c r="F945">
        <f t="shared" si="502"/>
        <v>195</v>
      </c>
      <c r="G945">
        <f t="shared" si="502"/>
        <v>171</v>
      </c>
      <c r="H945">
        <f t="shared" si="502"/>
        <v>24</v>
      </c>
      <c r="J945">
        <f t="shared" si="389"/>
        <v>4157</v>
      </c>
      <c r="K945">
        <f t="shared" ref="K945:L945" si="503">K487-K$124</f>
        <v>218468</v>
      </c>
      <c r="L945">
        <f t="shared" si="503"/>
        <v>5683</v>
      </c>
      <c r="M945" s="17">
        <f t="shared" si="407"/>
        <v>2.4884510125889436E-2</v>
      </c>
    </row>
    <row r="946" spans="1:13">
      <c r="A946" s="16">
        <v>44376</v>
      </c>
      <c r="B946">
        <f t="shared" si="386"/>
        <v>2299288</v>
      </c>
      <c r="D946">
        <f t="shared" si="387"/>
        <v>228474</v>
      </c>
      <c r="E946">
        <f t="shared" ref="E946:H946" si="504">E488</f>
        <v>4227</v>
      </c>
      <c r="F946">
        <f t="shared" si="504"/>
        <v>186</v>
      </c>
      <c r="G946">
        <f t="shared" si="504"/>
        <v>162</v>
      </c>
      <c r="H946">
        <f t="shared" si="504"/>
        <v>24</v>
      </c>
      <c r="J946">
        <f t="shared" si="389"/>
        <v>4041</v>
      </c>
      <c r="K946">
        <f t="shared" ref="K946:L946" si="505">K488-K$124</f>
        <v>218690</v>
      </c>
      <c r="L946">
        <f t="shared" si="505"/>
        <v>5685</v>
      </c>
      <c r="M946" s="17">
        <f t="shared" si="407"/>
        <v>2.4882481157593426E-2</v>
      </c>
    </row>
    <row r="947" spans="1:13">
      <c r="A947" s="16">
        <v>44377</v>
      </c>
      <c r="B947">
        <f t="shared" si="386"/>
        <v>2292528</v>
      </c>
      <c r="D947">
        <f t="shared" si="387"/>
        <v>228616</v>
      </c>
      <c r="E947">
        <f t="shared" ref="E947:H947" si="506">E489</f>
        <v>4031</v>
      </c>
      <c r="F947">
        <f t="shared" si="506"/>
        <v>175</v>
      </c>
      <c r="G947">
        <f t="shared" si="506"/>
        <v>155</v>
      </c>
      <c r="H947">
        <f t="shared" si="506"/>
        <v>20</v>
      </c>
      <c r="J947">
        <f t="shared" si="389"/>
        <v>3856</v>
      </c>
      <c r="K947">
        <f t="shared" ref="K947:L947" si="507">K489-K$124</f>
        <v>219025</v>
      </c>
      <c r="L947">
        <f t="shared" si="507"/>
        <v>5688</v>
      </c>
      <c r="M947" s="17">
        <f t="shared" si="407"/>
        <v>2.4880148371067643E-2</v>
      </c>
    </row>
    <row r="948" spans="1:13">
      <c r="A948" s="16">
        <v>44378</v>
      </c>
      <c r="B948">
        <f t="shared" si="386"/>
        <v>2283792</v>
      </c>
      <c r="D948">
        <f t="shared" si="387"/>
        <v>228753</v>
      </c>
      <c r="E948">
        <f t="shared" ref="E948:H948" si="508">E490</f>
        <v>3885</v>
      </c>
      <c r="F948">
        <f t="shared" si="508"/>
        <v>169</v>
      </c>
      <c r="G948">
        <f t="shared" si="508"/>
        <v>151</v>
      </c>
      <c r="H948">
        <f t="shared" si="508"/>
        <v>18</v>
      </c>
      <c r="J948">
        <f t="shared" si="389"/>
        <v>3716</v>
      </c>
      <c r="K948">
        <f t="shared" ref="K948:L948" si="509">K490-K$124</f>
        <v>219304</v>
      </c>
      <c r="L948">
        <f t="shared" si="509"/>
        <v>5692</v>
      </c>
      <c r="M948" s="17">
        <f t="shared" si="407"/>
        <v>2.4882733778354819E-2</v>
      </c>
    </row>
    <row r="949" spans="1:13">
      <c r="A949" s="16">
        <v>44379</v>
      </c>
      <c r="B949">
        <f t="shared" si="386"/>
        <v>2274431</v>
      </c>
      <c r="D949">
        <f t="shared" si="387"/>
        <v>228868</v>
      </c>
      <c r="E949">
        <f t="shared" ref="E949:H949" si="510">E491</f>
        <v>3725</v>
      </c>
      <c r="F949">
        <f t="shared" si="510"/>
        <v>173</v>
      </c>
      <c r="G949">
        <f t="shared" si="510"/>
        <v>154</v>
      </c>
      <c r="H949">
        <f t="shared" si="510"/>
        <v>19</v>
      </c>
      <c r="J949">
        <f t="shared" si="389"/>
        <v>3552</v>
      </c>
      <c r="K949">
        <f t="shared" ref="K949:L949" si="511">K491-K$124</f>
        <v>219574</v>
      </c>
      <c r="L949">
        <f t="shared" si="511"/>
        <v>5697</v>
      </c>
      <c r="M949" s="17">
        <f t="shared" si="407"/>
        <v>2.4892077529405598E-2</v>
      </c>
    </row>
    <row r="950" spans="1:13">
      <c r="A950" s="16">
        <v>44380</v>
      </c>
      <c r="B950">
        <f t="shared" si="386"/>
        <v>2259269</v>
      </c>
      <c r="D950">
        <f t="shared" si="387"/>
        <v>229002</v>
      </c>
      <c r="E950">
        <f t="shared" ref="E950:H950" si="512">E492</f>
        <v>3675</v>
      </c>
      <c r="F950">
        <f t="shared" si="512"/>
        <v>162</v>
      </c>
      <c r="G950">
        <f t="shared" si="512"/>
        <v>145</v>
      </c>
      <c r="H950">
        <f t="shared" si="512"/>
        <v>17</v>
      </c>
      <c r="J950">
        <f t="shared" si="389"/>
        <v>3513</v>
      </c>
      <c r="K950">
        <f t="shared" ref="K950:L950" si="513">K492-K$124</f>
        <v>219758</v>
      </c>
      <c r="L950">
        <f t="shared" si="513"/>
        <v>5697</v>
      </c>
      <c r="M950" s="17">
        <f t="shared" si="407"/>
        <v>2.4877511986794876E-2</v>
      </c>
    </row>
    <row r="951" spans="1:13">
      <c r="A951" s="16">
        <v>44381</v>
      </c>
      <c r="B951">
        <f t="shared" si="386"/>
        <v>2242028</v>
      </c>
      <c r="D951">
        <f t="shared" si="387"/>
        <v>229104</v>
      </c>
      <c r="E951">
        <f t="shared" ref="E951:H951" si="514">E493</f>
        <v>3563</v>
      </c>
      <c r="F951">
        <f t="shared" si="514"/>
        <v>158</v>
      </c>
      <c r="G951">
        <f t="shared" si="514"/>
        <v>143</v>
      </c>
      <c r="H951">
        <f t="shared" si="514"/>
        <v>15</v>
      </c>
      <c r="J951">
        <f t="shared" si="389"/>
        <v>3405</v>
      </c>
      <c r="K951">
        <f t="shared" ref="K951:L951" si="515">K493-K$124</f>
        <v>219970</v>
      </c>
      <c r="L951">
        <f t="shared" si="515"/>
        <v>5699</v>
      </c>
      <c r="M951" s="17">
        <f t="shared" si="407"/>
        <v>2.4875165863537958E-2</v>
      </c>
    </row>
    <row r="952" spans="1:13">
      <c r="A952" s="16">
        <v>44382</v>
      </c>
      <c r="B952">
        <f t="shared" si="386"/>
        <v>2224154</v>
      </c>
      <c r="D952">
        <f t="shared" si="387"/>
        <v>229162</v>
      </c>
      <c r="E952">
        <f t="shared" ref="E952:H952" si="516">E494</f>
        <v>3578</v>
      </c>
      <c r="F952">
        <f t="shared" si="516"/>
        <v>157</v>
      </c>
      <c r="G952">
        <f t="shared" si="516"/>
        <v>140</v>
      </c>
      <c r="H952">
        <f t="shared" si="516"/>
        <v>17</v>
      </c>
      <c r="J952">
        <f t="shared" si="389"/>
        <v>3421</v>
      </c>
      <c r="K952">
        <f t="shared" ref="K952:L952" si="517">K494-K$124</f>
        <v>220013</v>
      </c>
      <c r="L952">
        <f t="shared" si="517"/>
        <v>5699</v>
      </c>
      <c r="M952" s="17">
        <f t="shared" si="407"/>
        <v>2.4868870056990251E-2</v>
      </c>
    </row>
    <row r="953" spans="1:13">
      <c r="A953" s="16">
        <v>44383</v>
      </c>
      <c r="B953">
        <f t="shared" ref="B953:B1016" si="518">B495-B380</f>
        <v>2211775</v>
      </c>
      <c r="D953">
        <f t="shared" ref="D953:D1016" si="519">D495-D$124</f>
        <v>229306</v>
      </c>
      <c r="E953">
        <f t="shared" ref="E953:H953" si="520">E495</f>
        <v>3478</v>
      </c>
      <c r="F953">
        <f t="shared" si="520"/>
        <v>155</v>
      </c>
      <c r="G953">
        <f t="shared" si="520"/>
        <v>137</v>
      </c>
      <c r="H953">
        <f t="shared" si="520"/>
        <v>18</v>
      </c>
      <c r="J953">
        <f t="shared" ref="J953:J1016" si="521">J495</f>
        <v>3323</v>
      </c>
      <c r="K953">
        <f t="shared" ref="K953:L953" si="522">K495-K$124</f>
        <v>220253</v>
      </c>
      <c r="L953">
        <f t="shared" si="522"/>
        <v>5703</v>
      </c>
      <c r="M953" s="17">
        <f t="shared" si="407"/>
        <v>2.4870696798164896E-2</v>
      </c>
    </row>
    <row r="954" spans="1:13">
      <c r="A954" s="16">
        <v>44384</v>
      </c>
      <c r="B954">
        <f t="shared" si="518"/>
        <v>2200852</v>
      </c>
      <c r="D954">
        <f t="shared" si="519"/>
        <v>229415</v>
      </c>
      <c r="E954">
        <f t="shared" ref="E954:H954" si="523">E496</f>
        <v>3357</v>
      </c>
      <c r="F954">
        <f t="shared" si="523"/>
        <v>148</v>
      </c>
      <c r="G954">
        <f t="shared" si="523"/>
        <v>129</v>
      </c>
      <c r="H954">
        <f t="shared" si="523"/>
        <v>19</v>
      </c>
      <c r="J954">
        <f t="shared" si="521"/>
        <v>3209</v>
      </c>
      <c r="K954">
        <f t="shared" ref="K954:L954" si="524">K496-K$124</f>
        <v>220481</v>
      </c>
      <c r="L954">
        <f t="shared" si="524"/>
        <v>5705</v>
      </c>
      <c r="M954" s="17">
        <f t="shared" si="407"/>
        <v>2.4867598021053549E-2</v>
      </c>
    </row>
    <row r="955" spans="1:13">
      <c r="A955" s="16">
        <v>44385</v>
      </c>
      <c r="B955">
        <f t="shared" si="518"/>
        <v>2191247</v>
      </c>
      <c r="D955">
        <f t="shared" si="519"/>
        <v>229634</v>
      </c>
      <c r="E955">
        <f t="shared" ref="E955:H955" si="525">E497</f>
        <v>3457</v>
      </c>
      <c r="F955">
        <f t="shared" si="525"/>
        <v>148</v>
      </c>
      <c r="G955">
        <f t="shared" si="525"/>
        <v>128</v>
      </c>
      <c r="H955">
        <f t="shared" si="525"/>
        <v>20</v>
      </c>
      <c r="J955">
        <f t="shared" si="521"/>
        <v>3309</v>
      </c>
      <c r="K955">
        <f t="shared" ref="K955:L955" si="526">K497-K$124</f>
        <v>220600</v>
      </c>
      <c r="L955">
        <f t="shared" si="526"/>
        <v>5705</v>
      </c>
      <c r="M955" s="17">
        <f t="shared" si="407"/>
        <v>2.4843882003536061E-2</v>
      </c>
    </row>
    <row r="956" spans="1:13">
      <c r="A956" s="16">
        <v>44386</v>
      </c>
      <c r="B956">
        <f t="shared" si="518"/>
        <v>2176695</v>
      </c>
      <c r="D956">
        <f t="shared" si="519"/>
        <v>229835</v>
      </c>
      <c r="E956">
        <f t="shared" ref="E956:H956" si="527">E498</f>
        <v>3509</v>
      </c>
      <c r="F956">
        <f t="shared" si="527"/>
        <v>148</v>
      </c>
      <c r="G956">
        <f t="shared" si="527"/>
        <v>128</v>
      </c>
      <c r="H956">
        <f t="shared" si="527"/>
        <v>20</v>
      </c>
      <c r="J956">
        <f t="shared" si="521"/>
        <v>3361</v>
      </c>
      <c r="K956">
        <f t="shared" ref="K956:L956" si="528">K498-K$124</f>
        <v>220748</v>
      </c>
      <c r="L956">
        <f t="shared" si="528"/>
        <v>5706</v>
      </c>
      <c r="M956" s="17">
        <f t="shared" si="407"/>
        <v>2.4826505971675333E-2</v>
      </c>
    </row>
    <row r="957" spans="1:13">
      <c r="A957" s="16">
        <v>44387</v>
      </c>
      <c r="B957">
        <f t="shared" si="518"/>
        <v>2160369</v>
      </c>
      <c r="D957">
        <f t="shared" si="519"/>
        <v>230027</v>
      </c>
      <c r="E957">
        <f t="shared" ref="E957:H957" si="529">E499</f>
        <v>3547</v>
      </c>
      <c r="F957">
        <f t="shared" si="529"/>
        <v>149</v>
      </c>
      <c r="G957">
        <f t="shared" si="529"/>
        <v>131</v>
      </c>
      <c r="H957">
        <f t="shared" si="529"/>
        <v>18</v>
      </c>
      <c r="J957">
        <f t="shared" si="521"/>
        <v>3398</v>
      </c>
      <c r="K957">
        <f t="shared" ref="K957:L957" si="530">K499-K$124</f>
        <v>220900</v>
      </c>
      <c r="L957">
        <f t="shared" si="530"/>
        <v>5708</v>
      </c>
      <c r="M957" s="17">
        <f t="shared" si="407"/>
        <v>2.4814478300373435E-2</v>
      </c>
    </row>
    <row r="958" spans="1:13">
      <c r="A958" s="16">
        <v>44388</v>
      </c>
      <c r="B958">
        <f t="shared" si="518"/>
        <v>2141528</v>
      </c>
      <c r="D958">
        <f t="shared" si="519"/>
        <v>230210</v>
      </c>
      <c r="E958">
        <f t="shared" ref="E958:H958" si="531">E500</f>
        <v>3650</v>
      </c>
      <c r="F958">
        <f t="shared" si="531"/>
        <v>146</v>
      </c>
      <c r="G958">
        <f t="shared" si="531"/>
        <v>129</v>
      </c>
      <c r="H958">
        <f t="shared" si="531"/>
        <v>17</v>
      </c>
      <c r="J958">
        <f t="shared" si="521"/>
        <v>3504</v>
      </c>
      <c r="K958">
        <f t="shared" ref="K958:L958" si="532">K500-K$124</f>
        <v>220978</v>
      </c>
      <c r="L958">
        <f t="shared" si="532"/>
        <v>5710</v>
      </c>
      <c r="M958" s="17">
        <f t="shared" si="407"/>
        <v>2.4803440337083531E-2</v>
      </c>
    </row>
    <row r="959" spans="1:13">
      <c r="A959" s="16">
        <v>44389</v>
      </c>
      <c r="B959">
        <f t="shared" si="518"/>
        <v>2124460</v>
      </c>
      <c r="D959">
        <f t="shared" si="519"/>
        <v>230360</v>
      </c>
      <c r="E959">
        <f t="shared" ref="E959:H959" si="533">E501</f>
        <v>3735</v>
      </c>
      <c r="F959">
        <f t="shared" si="533"/>
        <v>158</v>
      </c>
      <c r="G959">
        <f t="shared" si="533"/>
        <v>140</v>
      </c>
      <c r="H959">
        <f t="shared" si="533"/>
        <v>18</v>
      </c>
      <c r="J959">
        <f t="shared" si="521"/>
        <v>3577</v>
      </c>
      <c r="K959">
        <f t="shared" ref="K959:L959" si="534">K501-K$124</f>
        <v>221043</v>
      </c>
      <c r="L959">
        <f t="shared" si="534"/>
        <v>5710</v>
      </c>
      <c r="M959" s="17">
        <f t="shared" si="407"/>
        <v>2.478728945997569E-2</v>
      </c>
    </row>
    <row r="960" spans="1:13">
      <c r="A960" s="16">
        <v>44390</v>
      </c>
      <c r="B960">
        <f t="shared" si="518"/>
        <v>2112271</v>
      </c>
      <c r="D960">
        <f t="shared" si="519"/>
        <v>230534</v>
      </c>
      <c r="E960">
        <f t="shared" ref="E960:H960" si="535">E502</f>
        <v>3795</v>
      </c>
      <c r="F960">
        <f t="shared" si="535"/>
        <v>159</v>
      </c>
      <c r="G960">
        <f t="shared" si="535"/>
        <v>139</v>
      </c>
      <c r="H960">
        <f t="shared" si="535"/>
        <v>20</v>
      </c>
      <c r="J960">
        <f t="shared" si="521"/>
        <v>3636</v>
      </c>
      <c r="K960">
        <f t="shared" ref="K960:L960" si="536">K502-K$124</f>
        <v>221153</v>
      </c>
      <c r="L960">
        <f t="shared" si="536"/>
        <v>5714</v>
      </c>
      <c r="M960" s="17">
        <f t="shared" si="407"/>
        <v>2.478593179314114E-2</v>
      </c>
    </row>
    <row r="961" spans="1:13">
      <c r="A961" s="16">
        <v>44391</v>
      </c>
      <c r="B961">
        <f t="shared" si="518"/>
        <v>2100137</v>
      </c>
      <c r="D961">
        <f t="shared" si="519"/>
        <v>230822</v>
      </c>
      <c r="E961">
        <f t="shared" ref="E961:H961" si="537">E503</f>
        <v>3938</v>
      </c>
      <c r="F961">
        <f t="shared" si="537"/>
        <v>157</v>
      </c>
      <c r="G961">
        <f t="shared" si="537"/>
        <v>137</v>
      </c>
      <c r="H961">
        <f t="shared" si="537"/>
        <v>20</v>
      </c>
      <c r="J961">
        <f t="shared" si="521"/>
        <v>3781</v>
      </c>
      <c r="K961">
        <f t="shared" ref="K961:L961" si="538">K503-K$124</f>
        <v>221288</v>
      </c>
      <c r="L961">
        <f t="shared" si="538"/>
        <v>5724</v>
      </c>
      <c r="M961" s="17">
        <f t="shared" ref="M961:M1000" si="539">L961/D961</f>
        <v>2.479832944866607E-2</v>
      </c>
    </row>
    <row r="962" spans="1:13">
      <c r="A962" s="16">
        <v>44392</v>
      </c>
      <c r="B962">
        <f t="shared" si="518"/>
        <v>2096239</v>
      </c>
      <c r="D962">
        <f t="shared" si="519"/>
        <v>231195</v>
      </c>
      <c r="E962">
        <f t="shared" ref="E962:H962" si="540">E504</f>
        <v>4140</v>
      </c>
      <c r="F962">
        <f t="shared" si="540"/>
        <v>161</v>
      </c>
      <c r="G962">
        <f t="shared" si="540"/>
        <v>140</v>
      </c>
      <c r="H962">
        <f t="shared" si="540"/>
        <v>21</v>
      </c>
      <c r="J962">
        <f t="shared" si="521"/>
        <v>3979</v>
      </c>
      <c r="K962">
        <f t="shared" ref="K962:L962" si="541">K504-K$124</f>
        <v>221459</v>
      </c>
      <c r="L962">
        <f t="shared" si="541"/>
        <v>5724</v>
      </c>
      <c r="M962" s="17">
        <f t="shared" si="539"/>
        <v>2.4758320897943293E-2</v>
      </c>
    </row>
    <row r="963" spans="1:13">
      <c r="A963" s="16">
        <v>44393</v>
      </c>
      <c r="B963">
        <f t="shared" si="518"/>
        <v>2080843</v>
      </c>
      <c r="D963">
        <f t="shared" si="519"/>
        <v>231581</v>
      </c>
      <c r="E963">
        <f t="shared" ref="E963:H963" si="542">E505</f>
        <v>4409</v>
      </c>
      <c r="F963">
        <f t="shared" si="542"/>
        <v>167</v>
      </c>
      <c r="G963">
        <f t="shared" si="542"/>
        <v>144</v>
      </c>
      <c r="H963">
        <f t="shared" si="542"/>
        <v>23</v>
      </c>
      <c r="J963">
        <f t="shared" si="521"/>
        <v>4242</v>
      </c>
      <c r="K963">
        <f t="shared" ref="K963:L963" si="543">K505-K$124</f>
        <v>221576</v>
      </c>
      <c r="L963">
        <f t="shared" si="543"/>
        <v>5724</v>
      </c>
      <c r="M963" s="17">
        <f t="shared" si="539"/>
        <v>2.4717053644297243E-2</v>
      </c>
    </row>
    <row r="964" spans="1:13">
      <c r="A964" s="16">
        <v>44394</v>
      </c>
      <c r="B964">
        <f t="shared" si="518"/>
        <v>2068042</v>
      </c>
      <c r="D964">
        <f t="shared" si="519"/>
        <v>232012</v>
      </c>
      <c r="E964">
        <f t="shared" ref="E964:H964" si="544">E506</f>
        <v>4787</v>
      </c>
      <c r="F964">
        <f t="shared" si="544"/>
        <v>166</v>
      </c>
      <c r="G964">
        <f t="shared" si="544"/>
        <v>143</v>
      </c>
      <c r="H964">
        <f t="shared" si="544"/>
        <v>23</v>
      </c>
      <c r="J964">
        <f t="shared" si="521"/>
        <v>4621</v>
      </c>
      <c r="K964">
        <f t="shared" ref="K964:L964" si="545">K506-K$124</f>
        <v>221629</v>
      </c>
      <c r="L964">
        <f t="shared" si="545"/>
        <v>5724</v>
      </c>
      <c r="M964" s="17">
        <f t="shared" si="539"/>
        <v>2.4671137699774151E-2</v>
      </c>
    </row>
    <row r="965" spans="1:13">
      <c r="A965" s="16">
        <v>44395</v>
      </c>
      <c r="B965">
        <f t="shared" si="518"/>
        <v>2048648</v>
      </c>
      <c r="D965">
        <f t="shared" si="519"/>
        <v>232416</v>
      </c>
      <c r="E965">
        <f t="shared" ref="E965:H965" si="546">E507</f>
        <v>5123</v>
      </c>
      <c r="F965">
        <f t="shared" si="546"/>
        <v>170</v>
      </c>
      <c r="G965">
        <f t="shared" si="546"/>
        <v>149</v>
      </c>
      <c r="H965">
        <f t="shared" si="546"/>
        <v>21</v>
      </c>
      <c r="J965">
        <f t="shared" si="521"/>
        <v>4953</v>
      </c>
      <c r="K965">
        <f t="shared" ref="K965:L965" si="547">K507-K$124</f>
        <v>221697</v>
      </c>
      <c r="L965">
        <f t="shared" si="547"/>
        <v>5724</v>
      </c>
      <c r="M965" s="17">
        <f t="shared" si="539"/>
        <v>2.4628252788104089E-2</v>
      </c>
    </row>
    <row r="966" spans="1:13">
      <c r="A966" s="16">
        <v>44396</v>
      </c>
      <c r="B966">
        <f t="shared" si="518"/>
        <v>2030342</v>
      </c>
      <c r="D966">
        <f t="shared" si="519"/>
        <v>232716</v>
      </c>
      <c r="E966">
        <f t="shared" ref="E966:H966" si="548">E508</f>
        <v>5381</v>
      </c>
      <c r="F966">
        <f t="shared" si="548"/>
        <v>176</v>
      </c>
      <c r="G966">
        <f t="shared" si="548"/>
        <v>154</v>
      </c>
      <c r="H966">
        <f t="shared" si="548"/>
        <v>22</v>
      </c>
      <c r="J966">
        <f t="shared" si="521"/>
        <v>5205</v>
      </c>
      <c r="K966">
        <f t="shared" ref="K966:L966" si="549">K508-K$124</f>
        <v>221738</v>
      </c>
      <c r="L966">
        <f t="shared" si="549"/>
        <v>5725</v>
      </c>
      <c r="M966" s="17">
        <f t="shared" si="539"/>
        <v>2.4600800976297289E-2</v>
      </c>
    </row>
    <row r="967" spans="1:13">
      <c r="A967" s="16">
        <v>44397</v>
      </c>
      <c r="B967">
        <f t="shared" si="518"/>
        <v>2019342</v>
      </c>
      <c r="D967">
        <f t="shared" si="519"/>
        <v>233268</v>
      </c>
      <c r="E967">
        <f t="shared" ref="E967:H967" si="550">E509</f>
        <v>5800</v>
      </c>
      <c r="F967">
        <f t="shared" si="550"/>
        <v>177</v>
      </c>
      <c r="G967">
        <f t="shared" si="550"/>
        <v>156</v>
      </c>
      <c r="H967">
        <f t="shared" si="550"/>
        <v>21</v>
      </c>
      <c r="J967">
        <f t="shared" si="521"/>
        <v>5623</v>
      </c>
      <c r="K967">
        <f t="shared" ref="K967:L967" si="551">K509-K$124</f>
        <v>221868</v>
      </c>
      <c r="L967">
        <f t="shared" si="551"/>
        <v>5728</v>
      </c>
      <c r="M967" s="17">
        <f t="shared" si="539"/>
        <v>2.455544695371847E-2</v>
      </c>
    </row>
    <row r="968" spans="1:13">
      <c r="A968" s="16">
        <v>44398</v>
      </c>
      <c r="B968">
        <f t="shared" si="518"/>
        <v>2008329</v>
      </c>
      <c r="D968">
        <f t="shared" si="519"/>
        <v>233818</v>
      </c>
      <c r="E968">
        <f t="shared" ref="E968:H968" si="552">E510</f>
        <v>6191</v>
      </c>
      <c r="F968">
        <f t="shared" si="552"/>
        <v>185</v>
      </c>
      <c r="G968">
        <f t="shared" si="552"/>
        <v>165</v>
      </c>
      <c r="H968">
        <f t="shared" si="552"/>
        <v>20</v>
      </c>
      <c r="J968">
        <f t="shared" si="521"/>
        <v>6006</v>
      </c>
      <c r="K968">
        <f t="shared" ref="K968:L968" si="553">K510-K$124</f>
        <v>222018</v>
      </c>
      <c r="L968">
        <f t="shared" si="553"/>
        <v>5737</v>
      </c>
      <c r="M968" s="17">
        <f t="shared" si="539"/>
        <v>2.4536177710869137E-2</v>
      </c>
    </row>
    <row r="969" spans="1:13">
      <c r="A969" s="16">
        <v>44399</v>
      </c>
      <c r="B969">
        <f t="shared" si="518"/>
        <v>1998201</v>
      </c>
      <c r="D969">
        <f t="shared" si="519"/>
        <v>234338</v>
      </c>
      <c r="E969">
        <f t="shared" ref="E969:H969" si="554">E511</f>
        <v>6603</v>
      </c>
      <c r="F969">
        <f t="shared" si="554"/>
        <v>180</v>
      </c>
      <c r="G969">
        <f t="shared" si="554"/>
        <v>158</v>
      </c>
      <c r="H969">
        <f t="shared" si="554"/>
        <v>22</v>
      </c>
      <c r="J969">
        <f t="shared" si="521"/>
        <v>6423</v>
      </c>
      <c r="K969">
        <f t="shared" ref="K969:L969" si="555">K511-K$124</f>
        <v>222124</v>
      </c>
      <c r="L969">
        <f t="shared" si="555"/>
        <v>5739</v>
      </c>
      <c r="M969" s="17">
        <f t="shared" si="539"/>
        <v>2.4490266196690251E-2</v>
      </c>
    </row>
    <row r="970" spans="1:13">
      <c r="A970" s="16">
        <v>44400</v>
      </c>
      <c r="B970">
        <f t="shared" si="518"/>
        <v>2013614</v>
      </c>
      <c r="D970">
        <f t="shared" si="519"/>
        <v>234822</v>
      </c>
      <c r="E970">
        <f t="shared" ref="E970:H970" si="556">E512</f>
        <v>6903</v>
      </c>
      <c r="F970">
        <f t="shared" si="556"/>
        <v>193</v>
      </c>
      <c r="G970">
        <f t="shared" si="556"/>
        <v>172</v>
      </c>
      <c r="H970">
        <f t="shared" si="556"/>
        <v>21</v>
      </c>
      <c r="J970">
        <f t="shared" si="521"/>
        <v>6710</v>
      </c>
      <c r="K970">
        <f t="shared" ref="K970:L970" si="557">K512-K$124</f>
        <v>222306</v>
      </c>
      <c r="L970">
        <f t="shared" si="557"/>
        <v>5741</v>
      </c>
      <c r="M970" s="17">
        <f t="shared" si="539"/>
        <v>2.4448305525035983E-2</v>
      </c>
    </row>
    <row r="971" spans="1:13">
      <c r="A971" s="16">
        <v>44401</v>
      </c>
      <c r="B971">
        <f t="shared" si="518"/>
        <v>2012726</v>
      </c>
      <c r="D971">
        <f t="shared" si="519"/>
        <v>235448</v>
      </c>
      <c r="E971">
        <f t="shared" ref="E971:H971" si="558">E513</f>
        <v>7472</v>
      </c>
      <c r="F971">
        <f t="shared" si="558"/>
        <v>209</v>
      </c>
      <c r="G971">
        <f t="shared" si="558"/>
        <v>182</v>
      </c>
      <c r="H971">
        <f t="shared" si="558"/>
        <v>27</v>
      </c>
      <c r="J971">
        <f t="shared" si="521"/>
        <v>7263</v>
      </c>
      <c r="K971">
        <f t="shared" ref="K971:L971" si="559">K513-K$124</f>
        <v>222362</v>
      </c>
      <c r="L971">
        <f t="shared" si="559"/>
        <v>5742</v>
      </c>
      <c r="M971" s="17">
        <f t="shared" si="539"/>
        <v>2.4387550541945569E-2</v>
      </c>
    </row>
    <row r="972" spans="1:13">
      <c r="A972" s="16">
        <v>44402</v>
      </c>
      <c r="B972">
        <f t="shared" si="518"/>
        <v>2010446</v>
      </c>
      <c r="D972">
        <f t="shared" si="519"/>
        <v>236016</v>
      </c>
      <c r="E972">
        <f t="shared" ref="E972:H972" si="560">E514</f>
        <v>7921</v>
      </c>
      <c r="F972">
        <f t="shared" si="560"/>
        <v>221</v>
      </c>
      <c r="G972">
        <f t="shared" si="560"/>
        <v>192</v>
      </c>
      <c r="H972">
        <f t="shared" si="560"/>
        <v>29</v>
      </c>
      <c r="J972">
        <f t="shared" si="521"/>
        <v>7700</v>
      </c>
      <c r="K972">
        <f t="shared" ref="K972:L972" si="561">K514-K$124</f>
        <v>222481</v>
      </c>
      <c r="L972">
        <f t="shared" si="561"/>
        <v>5742</v>
      </c>
      <c r="M972" s="17">
        <f t="shared" si="539"/>
        <v>2.4328859060402684E-2</v>
      </c>
    </row>
    <row r="973" spans="1:13">
      <c r="A973" s="16">
        <v>44403</v>
      </c>
      <c r="B973">
        <f t="shared" si="518"/>
        <v>1995697</v>
      </c>
      <c r="D973">
        <f t="shared" si="519"/>
        <v>236473</v>
      </c>
      <c r="E973">
        <f t="shared" ref="E973:H973" si="562">E515</f>
        <v>8367</v>
      </c>
      <c r="F973">
        <f t="shared" si="562"/>
        <v>244</v>
      </c>
      <c r="G973">
        <f t="shared" si="562"/>
        <v>216</v>
      </c>
      <c r="H973">
        <f t="shared" si="562"/>
        <v>28</v>
      </c>
      <c r="J973">
        <f t="shared" si="521"/>
        <v>8123</v>
      </c>
      <c r="K973">
        <f t="shared" ref="K973:L973" si="563">K515-K$124</f>
        <v>222492</v>
      </c>
      <c r="L973">
        <f t="shared" si="563"/>
        <v>5742</v>
      </c>
      <c r="M973" s="17">
        <f t="shared" si="539"/>
        <v>2.4281841901612446E-2</v>
      </c>
    </row>
    <row r="974" spans="1:13">
      <c r="A974" s="16">
        <v>44404</v>
      </c>
      <c r="B974">
        <f t="shared" si="518"/>
        <v>1987133</v>
      </c>
      <c r="D974">
        <f t="shared" si="519"/>
        <v>236909</v>
      </c>
      <c r="E974">
        <f t="shared" ref="E974:H974" si="564">E516</f>
        <v>8508</v>
      </c>
      <c r="F974">
        <f t="shared" si="564"/>
        <v>264</v>
      </c>
      <c r="G974">
        <f t="shared" si="564"/>
        <v>234</v>
      </c>
      <c r="H974">
        <f t="shared" si="564"/>
        <v>30</v>
      </c>
      <c r="J974">
        <f t="shared" si="521"/>
        <v>8244</v>
      </c>
      <c r="K974">
        <f t="shared" ref="K974:L974" si="565">K516-K$124</f>
        <v>222781</v>
      </c>
      <c r="L974">
        <f t="shared" si="565"/>
        <v>5748</v>
      </c>
      <c r="M974" s="17">
        <f t="shared" si="539"/>
        <v>2.4262480530499054E-2</v>
      </c>
    </row>
    <row r="975" spans="1:13">
      <c r="A975" s="16">
        <v>44405</v>
      </c>
      <c r="B975">
        <f t="shared" si="518"/>
        <v>1991806</v>
      </c>
      <c r="D975">
        <f t="shared" si="519"/>
        <v>237536</v>
      </c>
      <c r="E975">
        <f t="shared" ref="E975:H975" si="566">E517</f>
        <v>8943</v>
      </c>
      <c r="F975">
        <f t="shared" si="566"/>
        <v>289</v>
      </c>
      <c r="G975">
        <f t="shared" si="566"/>
        <v>263</v>
      </c>
      <c r="H975">
        <f t="shared" si="566"/>
        <v>26</v>
      </c>
      <c r="J975">
        <f t="shared" si="521"/>
        <v>8654</v>
      </c>
      <c r="K975">
        <f t="shared" ref="K975:L975" si="567">K517-K$124</f>
        <v>222967</v>
      </c>
      <c r="L975">
        <f t="shared" si="567"/>
        <v>5754</v>
      </c>
      <c r="M975" s="17">
        <f t="shared" si="539"/>
        <v>2.4223696618617809E-2</v>
      </c>
    </row>
    <row r="976" spans="1:13">
      <c r="A976" s="16">
        <v>44406</v>
      </c>
      <c r="B976">
        <f t="shared" si="518"/>
        <v>1998291</v>
      </c>
      <c r="D976">
        <f t="shared" si="519"/>
        <v>238255</v>
      </c>
      <c r="E976">
        <f t="shared" ref="E976:H976" si="568">E518</f>
        <v>9475</v>
      </c>
      <c r="F976">
        <f t="shared" si="568"/>
        <v>296</v>
      </c>
      <c r="G976">
        <f t="shared" si="568"/>
        <v>267</v>
      </c>
      <c r="H976">
        <f t="shared" si="568"/>
        <v>29</v>
      </c>
      <c r="J976">
        <f t="shared" si="521"/>
        <v>9179</v>
      </c>
      <c r="K976">
        <f t="shared" ref="K976:L976" si="569">K518-K$124</f>
        <v>223151</v>
      </c>
      <c r="L976">
        <f t="shared" si="569"/>
        <v>5757</v>
      </c>
      <c r="M976" s="17">
        <f t="shared" si="539"/>
        <v>2.4163186501857253E-2</v>
      </c>
    </row>
    <row r="977" spans="1:13">
      <c r="A977" s="16">
        <v>44407</v>
      </c>
      <c r="B977">
        <f t="shared" si="518"/>
        <v>1999755</v>
      </c>
      <c r="D977">
        <f t="shared" si="519"/>
        <v>238979</v>
      </c>
      <c r="E977">
        <f t="shared" ref="E977:H977" si="570">E519</f>
        <v>9995</v>
      </c>
      <c r="F977">
        <f t="shared" si="570"/>
        <v>298</v>
      </c>
      <c r="G977">
        <f t="shared" si="570"/>
        <v>268</v>
      </c>
      <c r="H977">
        <f t="shared" si="570"/>
        <v>30</v>
      </c>
      <c r="J977">
        <f t="shared" si="521"/>
        <v>9697</v>
      </c>
      <c r="K977">
        <f t="shared" ref="K977:L977" si="571">K519-K$124</f>
        <v>223351</v>
      </c>
      <c r="L977">
        <f t="shared" si="571"/>
        <v>5761</v>
      </c>
      <c r="M977" s="17">
        <f t="shared" si="539"/>
        <v>2.4106720674201498E-2</v>
      </c>
    </row>
    <row r="978" spans="1:13">
      <c r="A978" s="16">
        <v>44408</v>
      </c>
      <c r="B978">
        <f t="shared" si="518"/>
        <v>1995407</v>
      </c>
      <c r="D978">
        <f t="shared" si="519"/>
        <v>239880</v>
      </c>
      <c r="E978">
        <f t="shared" ref="E978:H978" si="572">E520</f>
        <v>10670</v>
      </c>
      <c r="F978">
        <f t="shared" si="572"/>
        <v>306</v>
      </c>
      <c r="G978">
        <f t="shared" si="572"/>
        <v>275</v>
      </c>
      <c r="H978">
        <f t="shared" si="572"/>
        <v>31</v>
      </c>
      <c r="J978">
        <f t="shared" si="521"/>
        <v>10364</v>
      </c>
      <c r="K978">
        <f t="shared" ref="K978:L978" si="573">K520-K$124</f>
        <v>223573</v>
      </c>
      <c r="L978">
        <f t="shared" si="573"/>
        <v>5765</v>
      </c>
      <c r="M978" s="17">
        <f t="shared" si="539"/>
        <v>2.4032849758212439E-2</v>
      </c>
    </row>
    <row r="979" spans="1:13">
      <c r="A979" s="16">
        <v>44409</v>
      </c>
      <c r="B979">
        <f t="shared" si="518"/>
        <v>1977519</v>
      </c>
      <c r="D979">
        <f t="shared" si="519"/>
        <v>240461</v>
      </c>
      <c r="E979">
        <f t="shared" ref="E979:H979" si="574">E521</f>
        <v>11219</v>
      </c>
      <c r="F979">
        <f t="shared" si="574"/>
        <v>328</v>
      </c>
      <c r="G979">
        <f t="shared" si="574"/>
        <v>295</v>
      </c>
      <c r="H979">
        <f t="shared" si="574"/>
        <v>33</v>
      </c>
      <c r="J979">
        <f t="shared" si="521"/>
        <v>10891</v>
      </c>
      <c r="K979">
        <f t="shared" ref="K979:L979" si="575">K521-K$124</f>
        <v>223605</v>
      </c>
      <c r="L979">
        <f t="shared" si="575"/>
        <v>5765</v>
      </c>
      <c r="M979" s="17">
        <f t="shared" si="539"/>
        <v>2.3974781773343702E-2</v>
      </c>
    </row>
    <row r="980" spans="1:13">
      <c r="A980" s="16">
        <v>44410</v>
      </c>
      <c r="B980">
        <f t="shared" si="518"/>
        <v>1953055</v>
      </c>
      <c r="D980">
        <f t="shared" si="519"/>
        <v>240723</v>
      </c>
      <c r="E980">
        <f t="shared" ref="E980:H980" si="576">E522</f>
        <v>11349</v>
      </c>
      <c r="F980">
        <f t="shared" si="576"/>
        <v>354</v>
      </c>
      <c r="G980">
        <f t="shared" si="576"/>
        <v>320</v>
      </c>
      <c r="H980">
        <f t="shared" si="576"/>
        <v>34</v>
      </c>
      <c r="J980">
        <f t="shared" si="521"/>
        <v>10995</v>
      </c>
      <c r="K980">
        <f t="shared" ref="K980:L980" si="577">K522-K$124</f>
        <v>223734</v>
      </c>
      <c r="L980">
        <f t="shared" si="577"/>
        <v>5768</v>
      </c>
      <c r="M980" s="17">
        <f t="shared" si="539"/>
        <v>2.3961150367850185E-2</v>
      </c>
    </row>
    <row r="981" spans="1:13">
      <c r="A981" s="16">
        <v>44411</v>
      </c>
      <c r="B981">
        <f t="shared" si="518"/>
        <v>1941122</v>
      </c>
      <c r="D981">
        <f t="shared" si="519"/>
        <v>241532</v>
      </c>
      <c r="E981">
        <f t="shared" ref="E981:H981" si="578">E523</f>
        <v>11757</v>
      </c>
      <c r="F981">
        <f t="shared" si="578"/>
        <v>370</v>
      </c>
      <c r="G981">
        <f t="shared" si="578"/>
        <v>338</v>
      </c>
      <c r="H981">
        <f t="shared" si="578"/>
        <v>32</v>
      </c>
      <c r="J981">
        <f t="shared" si="521"/>
        <v>11387</v>
      </c>
      <c r="K981">
        <f t="shared" ref="K981:L981" si="579">K523-K$124</f>
        <v>224129</v>
      </c>
      <c r="L981">
        <f t="shared" si="579"/>
        <v>5774</v>
      </c>
      <c r="M981" s="17">
        <f t="shared" si="539"/>
        <v>2.3905735057880528E-2</v>
      </c>
    </row>
    <row r="982" spans="1:13">
      <c r="A982" s="16">
        <v>44412</v>
      </c>
      <c r="B982">
        <f t="shared" si="518"/>
        <v>1940170</v>
      </c>
      <c r="D982">
        <f t="shared" si="519"/>
        <v>242340</v>
      </c>
      <c r="E982">
        <f t="shared" ref="E982:H982" si="580">E524</f>
        <v>12095</v>
      </c>
      <c r="F982">
        <f t="shared" si="580"/>
        <v>387</v>
      </c>
      <c r="G982">
        <f t="shared" si="580"/>
        <v>351</v>
      </c>
      <c r="H982">
        <f t="shared" si="580"/>
        <v>36</v>
      </c>
      <c r="J982">
        <f t="shared" si="521"/>
        <v>11708</v>
      </c>
      <c r="K982">
        <f t="shared" ref="K982:L982" si="581">K524-K$124</f>
        <v>224593</v>
      </c>
      <c r="L982">
        <f t="shared" si="581"/>
        <v>5780</v>
      </c>
      <c r="M982" s="17">
        <f t="shared" si="539"/>
        <v>2.3850788148881738E-2</v>
      </c>
    </row>
    <row r="983" spans="1:13">
      <c r="A983" s="16">
        <v>44413</v>
      </c>
      <c r="B983">
        <f t="shared" si="518"/>
        <v>1924033</v>
      </c>
      <c r="D983">
        <f t="shared" si="519"/>
        <v>243171</v>
      </c>
      <c r="E983">
        <f t="shared" ref="E983:H983" si="582">E525</f>
        <v>12547</v>
      </c>
      <c r="F983">
        <f t="shared" si="582"/>
        <v>402</v>
      </c>
      <c r="G983">
        <f t="shared" si="582"/>
        <v>362</v>
      </c>
      <c r="H983">
        <f t="shared" si="582"/>
        <v>40</v>
      </c>
      <c r="J983">
        <f t="shared" si="521"/>
        <v>12145</v>
      </c>
      <c r="K983">
        <f t="shared" ref="K983:L983" si="583">K525-K$124</f>
        <v>224967</v>
      </c>
      <c r="L983">
        <f t="shared" si="583"/>
        <v>5785</v>
      </c>
      <c r="M983" s="17">
        <f t="shared" si="539"/>
        <v>2.3789843361256072E-2</v>
      </c>
    </row>
    <row r="984" spans="1:13">
      <c r="A984" s="16">
        <v>44414</v>
      </c>
      <c r="B984">
        <f t="shared" si="518"/>
        <v>1910962</v>
      </c>
      <c r="D984">
        <f t="shared" si="519"/>
        <v>243960</v>
      </c>
      <c r="E984">
        <f t="shared" ref="E984:H984" si="584">E526</f>
        <v>12979</v>
      </c>
      <c r="F984">
        <f t="shared" si="584"/>
        <v>417</v>
      </c>
      <c r="G984">
        <f t="shared" si="584"/>
        <v>375</v>
      </c>
      <c r="H984">
        <f t="shared" si="584"/>
        <v>42</v>
      </c>
      <c r="J984">
        <f t="shared" si="521"/>
        <v>12562</v>
      </c>
      <c r="K984">
        <f t="shared" ref="K984:L984" si="585">K526-K$124</f>
        <v>225315</v>
      </c>
      <c r="L984">
        <f t="shared" si="585"/>
        <v>5794</v>
      </c>
      <c r="M984" s="17">
        <f t="shared" si="539"/>
        <v>2.3749795048368584E-2</v>
      </c>
    </row>
    <row r="985" spans="1:13">
      <c r="A985" s="16">
        <v>44415</v>
      </c>
      <c r="B985">
        <f t="shared" si="518"/>
        <v>1899121</v>
      </c>
      <c r="D985">
        <f t="shared" si="519"/>
        <v>244736</v>
      </c>
      <c r="E985">
        <f t="shared" ref="E985:H985" si="586">E527</f>
        <v>13411</v>
      </c>
      <c r="F985">
        <f t="shared" si="586"/>
        <v>441</v>
      </c>
      <c r="G985">
        <f t="shared" si="586"/>
        <v>394</v>
      </c>
      <c r="H985">
        <f t="shared" si="586"/>
        <v>47</v>
      </c>
      <c r="J985">
        <f t="shared" si="521"/>
        <v>12970</v>
      </c>
      <c r="K985">
        <f t="shared" ref="K985:L985" si="587">K527-K$124</f>
        <v>225652</v>
      </c>
      <c r="L985">
        <f t="shared" si="587"/>
        <v>5801</v>
      </c>
      <c r="M985" s="17">
        <f t="shared" si="539"/>
        <v>2.3703092311715482E-2</v>
      </c>
    </row>
    <row r="986" spans="1:13">
      <c r="A986" s="16">
        <v>44416</v>
      </c>
      <c r="B986">
        <f t="shared" si="518"/>
        <v>1877777</v>
      </c>
      <c r="D986">
        <f t="shared" si="519"/>
        <v>245558</v>
      </c>
      <c r="E986">
        <f t="shared" ref="E986:H986" si="588">E528</f>
        <v>14077</v>
      </c>
      <c r="F986">
        <f t="shared" si="588"/>
        <v>472</v>
      </c>
      <c r="G986">
        <f t="shared" si="588"/>
        <v>418</v>
      </c>
      <c r="H986">
        <f t="shared" si="588"/>
        <v>54</v>
      </c>
      <c r="J986">
        <f t="shared" si="521"/>
        <v>13605</v>
      </c>
      <c r="K986">
        <f t="shared" ref="K986:L986" si="589">K528-K$124</f>
        <v>225805</v>
      </c>
      <c r="L986">
        <f t="shared" si="589"/>
        <v>5804</v>
      </c>
      <c r="M986" s="17">
        <f t="shared" si="539"/>
        <v>2.36359638048852E-2</v>
      </c>
    </row>
    <row r="987" spans="1:13">
      <c r="A987" s="16">
        <v>44417</v>
      </c>
      <c r="B987">
        <f t="shared" si="518"/>
        <v>1861833</v>
      </c>
      <c r="D987">
        <f t="shared" si="519"/>
        <v>246481</v>
      </c>
      <c r="E987">
        <f t="shared" ref="E987:H987" si="590">E529</f>
        <v>14939</v>
      </c>
      <c r="F987">
        <f t="shared" si="590"/>
        <v>494</v>
      </c>
      <c r="G987">
        <f t="shared" si="590"/>
        <v>442</v>
      </c>
      <c r="H987">
        <f t="shared" si="590"/>
        <v>52</v>
      </c>
      <c r="J987">
        <f t="shared" si="521"/>
        <v>14445</v>
      </c>
      <c r="K987">
        <f t="shared" ref="K987:L987" si="591">K529-K$124</f>
        <v>225864</v>
      </c>
      <c r="L987">
        <f t="shared" si="591"/>
        <v>5806</v>
      </c>
      <c r="M987" s="17">
        <f t="shared" si="539"/>
        <v>2.3555568177668868E-2</v>
      </c>
    </row>
    <row r="988" spans="1:13">
      <c r="A988" s="16">
        <v>44418</v>
      </c>
      <c r="B988">
        <f t="shared" si="518"/>
        <v>1851665</v>
      </c>
      <c r="D988">
        <f t="shared" si="519"/>
        <v>247329</v>
      </c>
      <c r="E988">
        <f t="shared" ref="E988:H988" si="592">E530</f>
        <v>15197</v>
      </c>
      <c r="F988">
        <f t="shared" si="592"/>
        <v>498</v>
      </c>
      <c r="G988">
        <f t="shared" si="592"/>
        <v>448</v>
      </c>
      <c r="H988">
        <f t="shared" si="592"/>
        <v>50</v>
      </c>
      <c r="J988">
        <f t="shared" si="521"/>
        <v>14699</v>
      </c>
      <c r="K988">
        <f t="shared" ref="K988:L988" si="593">K530-K$124</f>
        <v>226442</v>
      </c>
      <c r="L988">
        <f t="shared" si="593"/>
        <v>5818</v>
      </c>
      <c r="M988" s="17">
        <f t="shared" si="539"/>
        <v>2.3523323184907553E-2</v>
      </c>
    </row>
    <row r="989" spans="1:13">
      <c r="A989" s="16">
        <v>44419</v>
      </c>
      <c r="B989">
        <f t="shared" si="518"/>
        <v>1849513</v>
      </c>
      <c r="D989">
        <f t="shared" si="519"/>
        <v>248197</v>
      </c>
      <c r="E989">
        <f t="shared" ref="E989:H989" si="594">E531</f>
        <v>15584</v>
      </c>
      <c r="F989">
        <f t="shared" si="594"/>
        <v>518</v>
      </c>
      <c r="G989">
        <f t="shared" si="594"/>
        <v>459</v>
      </c>
      <c r="H989">
        <f t="shared" si="594"/>
        <v>59</v>
      </c>
      <c r="J989">
        <f t="shared" si="521"/>
        <v>15066</v>
      </c>
      <c r="K989">
        <f t="shared" ref="K989:L989" si="595">K531-K$124</f>
        <v>226914</v>
      </c>
      <c r="L989">
        <f t="shared" si="595"/>
        <v>5827</v>
      </c>
      <c r="M989" s="17">
        <f t="shared" si="539"/>
        <v>2.3477318420448274E-2</v>
      </c>
    </row>
    <row r="990" spans="1:13">
      <c r="A990" s="16">
        <v>44420</v>
      </c>
      <c r="B990">
        <f t="shared" si="518"/>
        <v>1851699</v>
      </c>
      <c r="D990">
        <f t="shared" si="519"/>
        <v>249331</v>
      </c>
      <c r="E990">
        <f t="shared" ref="E990:H990" si="596">E532</f>
        <v>16234</v>
      </c>
      <c r="F990">
        <f t="shared" si="596"/>
        <v>532</v>
      </c>
      <c r="G990">
        <f t="shared" si="596"/>
        <v>473</v>
      </c>
      <c r="H990">
        <f t="shared" si="596"/>
        <v>59</v>
      </c>
      <c r="J990">
        <f t="shared" si="521"/>
        <v>15702</v>
      </c>
      <c r="K990">
        <f t="shared" ref="K990:L990" si="597">K532-K$124</f>
        <v>227386</v>
      </c>
      <c r="L990">
        <f t="shared" si="597"/>
        <v>5839</v>
      </c>
      <c r="M990" s="17">
        <f t="shared" si="539"/>
        <v>2.3418668356522052E-2</v>
      </c>
    </row>
    <row r="991" spans="1:13">
      <c r="A991" s="16">
        <v>44421</v>
      </c>
      <c r="B991">
        <f t="shared" si="518"/>
        <v>1839874</v>
      </c>
      <c r="D991">
        <f t="shared" si="519"/>
        <v>250432</v>
      </c>
      <c r="E991">
        <f t="shared" ref="E991:H991" si="598">E533</f>
        <v>16930</v>
      </c>
      <c r="F991">
        <f t="shared" si="598"/>
        <v>564</v>
      </c>
      <c r="G991">
        <f t="shared" si="598"/>
        <v>499</v>
      </c>
      <c r="H991">
        <f t="shared" si="598"/>
        <v>65</v>
      </c>
      <c r="J991">
        <f t="shared" si="521"/>
        <v>16366</v>
      </c>
      <c r="K991">
        <f t="shared" ref="K991:L991" si="599">K533-K$124</f>
        <v>227778</v>
      </c>
      <c r="L991">
        <f t="shared" si="599"/>
        <v>5852</v>
      </c>
      <c r="M991" s="17">
        <f t="shared" si="539"/>
        <v>2.3367620751341682E-2</v>
      </c>
    </row>
    <row r="992" spans="1:13">
      <c r="A992" s="16">
        <v>44422</v>
      </c>
      <c r="B992">
        <f t="shared" si="518"/>
        <v>1829439</v>
      </c>
      <c r="D992">
        <f t="shared" si="519"/>
        <v>251445</v>
      </c>
      <c r="E992">
        <f t="shared" ref="E992:H992" si="600">E534</f>
        <v>17487</v>
      </c>
      <c r="F992">
        <f t="shared" si="600"/>
        <v>596</v>
      </c>
      <c r="G992">
        <f t="shared" si="600"/>
        <v>531</v>
      </c>
      <c r="H992">
        <f t="shared" si="600"/>
        <v>65</v>
      </c>
      <c r="J992">
        <f t="shared" si="521"/>
        <v>16891</v>
      </c>
      <c r="K992">
        <f t="shared" ref="K992:L992" si="601">K534-K$124</f>
        <v>228231</v>
      </c>
      <c r="L992">
        <f t="shared" si="601"/>
        <v>5855</v>
      </c>
      <c r="M992" s="17">
        <f t="shared" si="539"/>
        <v>2.3285410328302412E-2</v>
      </c>
    </row>
    <row r="993" spans="1:13">
      <c r="A993" s="16">
        <v>44423</v>
      </c>
      <c r="B993">
        <f t="shared" si="518"/>
        <v>1804227</v>
      </c>
      <c r="D993">
        <f t="shared" si="519"/>
        <v>252391</v>
      </c>
      <c r="E993">
        <f t="shared" ref="E993:H993" si="602">E535</f>
        <v>18036</v>
      </c>
      <c r="F993">
        <f t="shared" si="602"/>
        <v>606</v>
      </c>
      <c r="G993">
        <f t="shared" si="602"/>
        <v>538</v>
      </c>
      <c r="H993">
        <f t="shared" si="602"/>
        <v>68</v>
      </c>
      <c r="J993">
        <f t="shared" si="521"/>
        <v>17430</v>
      </c>
      <c r="K993">
        <f t="shared" ref="K993:L993" si="603">K535-K$124</f>
        <v>228624</v>
      </c>
      <c r="L993">
        <f t="shared" si="603"/>
        <v>5859</v>
      </c>
      <c r="M993" s="17">
        <f t="shared" si="539"/>
        <v>2.3213981481114618E-2</v>
      </c>
    </row>
    <row r="994" spans="1:13">
      <c r="A994" s="16">
        <v>44424</v>
      </c>
      <c r="B994">
        <f t="shared" si="518"/>
        <v>1785369</v>
      </c>
      <c r="D994">
        <f t="shared" si="519"/>
        <v>253272</v>
      </c>
      <c r="E994">
        <f t="shared" ref="E994:H994" si="604">E536</f>
        <v>18733</v>
      </c>
      <c r="F994">
        <f t="shared" si="604"/>
        <v>654</v>
      </c>
      <c r="G994">
        <f t="shared" si="604"/>
        <v>583</v>
      </c>
      <c r="H994">
        <f t="shared" si="604"/>
        <v>71</v>
      </c>
      <c r="J994">
        <f t="shared" si="521"/>
        <v>18079</v>
      </c>
      <c r="K994">
        <f t="shared" ref="K994:L994" si="605">K536-K$124</f>
        <v>228801</v>
      </c>
      <c r="L994">
        <f t="shared" si="605"/>
        <v>5866</v>
      </c>
      <c r="M994" s="17">
        <f t="shared" si="539"/>
        <v>2.3160870526548534E-2</v>
      </c>
    </row>
    <row r="995" spans="1:13">
      <c r="A995" s="16">
        <v>44425</v>
      </c>
      <c r="B995">
        <f t="shared" si="518"/>
        <v>1786783</v>
      </c>
      <c r="D995">
        <f t="shared" si="519"/>
        <v>254501</v>
      </c>
      <c r="E995">
        <f t="shared" ref="E995:H995" si="606">E537</f>
        <v>19949</v>
      </c>
      <c r="F995">
        <f t="shared" si="606"/>
        <v>684</v>
      </c>
      <c r="G995">
        <f t="shared" si="606"/>
        <v>607</v>
      </c>
      <c r="H995">
        <f t="shared" si="606"/>
        <v>77</v>
      </c>
      <c r="J995">
        <f t="shared" si="521"/>
        <v>19265</v>
      </c>
      <c r="K995">
        <f t="shared" ref="K995:L995" si="607">K537-K$124</f>
        <v>228814</v>
      </c>
      <c r="L995">
        <f t="shared" si="607"/>
        <v>5866</v>
      </c>
      <c r="M995" s="17">
        <f t="shared" si="539"/>
        <v>2.3049025347641069E-2</v>
      </c>
    </row>
    <row r="996" spans="1:13">
      <c r="A996" s="16">
        <v>44426</v>
      </c>
      <c r="B996">
        <f t="shared" si="518"/>
        <v>1780021</v>
      </c>
      <c r="D996">
        <f t="shared" si="519"/>
        <v>255498</v>
      </c>
      <c r="E996">
        <f t="shared" ref="E996:H996" si="608">E538</f>
        <v>19717</v>
      </c>
      <c r="F996">
        <f t="shared" si="608"/>
        <v>701</v>
      </c>
      <c r="G996">
        <f t="shared" si="608"/>
        <v>621</v>
      </c>
      <c r="H996">
        <f t="shared" si="608"/>
        <v>80</v>
      </c>
      <c r="J996">
        <f t="shared" si="521"/>
        <v>19016</v>
      </c>
      <c r="K996">
        <f t="shared" ref="K996:L996" si="609">K538-K$124</f>
        <v>230018</v>
      </c>
      <c r="L996">
        <f t="shared" si="609"/>
        <v>5891</v>
      </c>
      <c r="M996" s="17">
        <f t="shared" si="539"/>
        <v>2.3056931952500605E-2</v>
      </c>
    </row>
    <row r="997" spans="1:13">
      <c r="A997" s="16">
        <v>44427</v>
      </c>
      <c r="B997">
        <f t="shared" si="518"/>
        <v>1775667</v>
      </c>
      <c r="D997">
        <f t="shared" si="519"/>
        <v>256875</v>
      </c>
      <c r="E997">
        <f t="shared" ref="E997:H997" si="610">E539</f>
        <v>20702</v>
      </c>
      <c r="F997">
        <f t="shared" si="610"/>
        <v>724</v>
      </c>
      <c r="G997">
        <f t="shared" si="610"/>
        <v>641</v>
      </c>
      <c r="H997">
        <f t="shared" si="610"/>
        <v>83</v>
      </c>
      <c r="J997">
        <f t="shared" si="521"/>
        <v>19978</v>
      </c>
      <c r="K997">
        <f t="shared" ref="K997:L997" si="611">K539-K$124</f>
        <v>230394</v>
      </c>
      <c r="L997">
        <f t="shared" si="611"/>
        <v>5907</v>
      </c>
      <c r="M997" s="17">
        <f t="shared" si="539"/>
        <v>2.2995620437956204E-2</v>
      </c>
    </row>
    <row r="998" spans="1:13">
      <c r="A998" s="16">
        <v>44428</v>
      </c>
      <c r="B998">
        <f t="shared" si="518"/>
        <v>1764448</v>
      </c>
      <c r="D998">
        <f t="shared" si="519"/>
        <v>258383</v>
      </c>
      <c r="E998">
        <f t="shared" ref="E998:H998" si="612">E540</f>
        <v>21265</v>
      </c>
      <c r="F998">
        <f t="shared" si="612"/>
        <v>746</v>
      </c>
      <c r="G998">
        <f t="shared" si="612"/>
        <v>663</v>
      </c>
      <c r="H998">
        <f t="shared" si="612"/>
        <v>83</v>
      </c>
      <c r="J998">
        <f t="shared" si="521"/>
        <v>20519</v>
      </c>
      <c r="K998">
        <f t="shared" ref="K998:L998" si="613">K540-K$124</f>
        <v>231327</v>
      </c>
      <c r="L998">
        <f t="shared" si="613"/>
        <v>5919</v>
      </c>
      <c r="M998" s="17">
        <f t="shared" si="539"/>
        <v>2.2907853844873694E-2</v>
      </c>
    </row>
    <row r="999" spans="1:13">
      <c r="A999" s="16">
        <v>44429</v>
      </c>
      <c r="B999">
        <f t="shared" si="518"/>
        <v>1755110</v>
      </c>
      <c r="D999">
        <f t="shared" si="519"/>
        <v>260122</v>
      </c>
      <c r="E999">
        <f t="shared" ref="E999:H999" si="614">E541</f>
        <v>22629</v>
      </c>
      <c r="F999">
        <f t="shared" si="614"/>
        <v>761</v>
      </c>
      <c r="G999">
        <f t="shared" si="614"/>
        <v>677</v>
      </c>
      <c r="H999">
        <f t="shared" si="614"/>
        <v>84</v>
      </c>
      <c r="J999">
        <f t="shared" si="521"/>
        <v>21868</v>
      </c>
      <c r="K999">
        <f t="shared" ref="K999:L999" si="615">K541-K$124</f>
        <v>231690</v>
      </c>
      <c r="L999">
        <f t="shared" si="615"/>
        <v>5931</v>
      </c>
      <c r="M999" s="17">
        <f t="shared" si="539"/>
        <v>2.2800839606031017E-2</v>
      </c>
    </row>
    <row r="1000" spans="1:13">
      <c r="A1000" s="16">
        <v>44430</v>
      </c>
      <c r="B1000">
        <f t="shared" si="518"/>
        <v>1740374</v>
      </c>
      <c r="D1000">
        <f t="shared" si="519"/>
        <v>261472</v>
      </c>
      <c r="E1000">
        <f t="shared" ref="E1000:H1000" si="616">E542</f>
        <v>23460</v>
      </c>
      <c r="F1000">
        <f t="shared" si="616"/>
        <v>788</v>
      </c>
      <c r="G1000">
        <f t="shared" si="616"/>
        <v>704</v>
      </c>
      <c r="H1000">
        <f t="shared" si="616"/>
        <v>84</v>
      </c>
      <c r="J1000">
        <f t="shared" si="521"/>
        <v>22672</v>
      </c>
      <c r="K1000">
        <f t="shared" ref="K1000:L1000" si="617">K542-K$124</f>
        <v>232203</v>
      </c>
      <c r="L1000">
        <f t="shared" si="617"/>
        <v>5937</v>
      </c>
      <c r="M1000" s="17">
        <f t="shared" si="539"/>
        <v>2.2706064129237546E-2</v>
      </c>
    </row>
    <row r="1001" spans="1:13">
      <c r="A1001" s="16">
        <v>44431</v>
      </c>
      <c r="B1001">
        <f t="shared" si="518"/>
        <v>1724794</v>
      </c>
      <c r="D1001">
        <f t="shared" si="519"/>
        <v>262593</v>
      </c>
      <c r="E1001">
        <f t="shared" ref="E1001:H1001" si="618">E543</f>
        <v>24146</v>
      </c>
      <c r="F1001">
        <f t="shared" si="618"/>
        <v>817</v>
      </c>
      <c r="G1001">
        <f t="shared" si="618"/>
        <v>729</v>
      </c>
      <c r="H1001">
        <f t="shared" si="618"/>
        <v>88</v>
      </c>
      <c r="J1001">
        <f t="shared" si="521"/>
        <v>23329</v>
      </c>
      <c r="K1001">
        <f t="shared" ref="K1001:L1001" si="619">K543-K$124</f>
        <v>232618</v>
      </c>
      <c r="L1001">
        <f t="shared" si="619"/>
        <v>5957</v>
      </c>
      <c r="M1001" s="17">
        <f t="shared" ref="M1001:M1064" si="620">L1001/D1001</f>
        <v>2.2685296256945157E-2</v>
      </c>
    </row>
    <row r="1002" spans="1:13">
      <c r="A1002" s="16">
        <v>44432</v>
      </c>
      <c r="B1002">
        <f t="shared" si="518"/>
        <v>1717692</v>
      </c>
      <c r="D1002">
        <f t="shared" si="519"/>
        <v>264084</v>
      </c>
      <c r="E1002">
        <f t="shared" ref="E1002:H1002" si="621">E544</f>
        <v>24947</v>
      </c>
      <c r="F1002">
        <f t="shared" si="621"/>
        <v>842</v>
      </c>
      <c r="G1002">
        <f t="shared" si="621"/>
        <v>740</v>
      </c>
      <c r="H1002">
        <f t="shared" si="621"/>
        <v>102</v>
      </c>
      <c r="J1002">
        <f t="shared" si="521"/>
        <v>24105</v>
      </c>
      <c r="K1002">
        <f t="shared" ref="K1002:L1002" si="622">K544-K$124</f>
        <v>233297</v>
      </c>
      <c r="L1002">
        <f t="shared" si="622"/>
        <v>5968</v>
      </c>
      <c r="M1002" s="17">
        <f t="shared" si="620"/>
        <v>2.2598870056497175E-2</v>
      </c>
    </row>
    <row r="1003" spans="1:13">
      <c r="A1003" s="16">
        <v>44433</v>
      </c>
      <c r="B1003">
        <f t="shared" si="518"/>
        <v>1729438</v>
      </c>
      <c r="D1003">
        <f t="shared" si="519"/>
        <v>265493</v>
      </c>
      <c r="E1003">
        <f t="shared" ref="E1003:H1003" si="623">E545</f>
        <v>25506</v>
      </c>
      <c r="F1003">
        <f t="shared" si="623"/>
        <v>853</v>
      </c>
      <c r="G1003">
        <f t="shared" si="623"/>
        <v>751</v>
      </c>
      <c r="H1003">
        <f t="shared" si="623"/>
        <v>102</v>
      </c>
      <c r="J1003">
        <f t="shared" si="521"/>
        <v>24653</v>
      </c>
      <c r="K1003">
        <f t="shared" ref="K1003:L1003" si="624">K545-K$124</f>
        <v>234138</v>
      </c>
      <c r="L1003">
        <f t="shared" si="624"/>
        <v>5977</v>
      </c>
      <c r="M1003" s="17">
        <f t="shared" si="620"/>
        <v>2.251283461334197E-2</v>
      </c>
    </row>
    <row r="1004" spans="1:13">
      <c r="A1004" s="16">
        <v>44434</v>
      </c>
      <c r="B1004">
        <f t="shared" si="518"/>
        <v>1732046</v>
      </c>
      <c r="D1004">
        <f t="shared" si="519"/>
        <v>266590</v>
      </c>
      <c r="E1004">
        <f t="shared" ref="E1004:H1004" si="625">E546</f>
        <v>26110</v>
      </c>
      <c r="F1004">
        <f t="shared" si="625"/>
        <v>855</v>
      </c>
      <c r="G1004">
        <f t="shared" si="625"/>
        <v>752</v>
      </c>
      <c r="H1004">
        <f t="shared" si="625"/>
        <v>103</v>
      </c>
      <c r="J1004">
        <f t="shared" si="521"/>
        <v>25255</v>
      </c>
      <c r="K1004">
        <f t="shared" ref="K1004:L1004" si="626">K546-K$124</f>
        <v>234616</v>
      </c>
      <c r="L1004">
        <f t="shared" si="626"/>
        <v>5992</v>
      </c>
      <c r="M1004" s="17">
        <f t="shared" si="620"/>
        <v>2.2476461982820061E-2</v>
      </c>
    </row>
    <row r="1005" spans="1:13">
      <c r="A1005" s="16">
        <v>44435</v>
      </c>
      <c r="B1005">
        <f t="shared" si="518"/>
        <v>1722078</v>
      </c>
      <c r="D1005">
        <f t="shared" si="519"/>
        <v>268271</v>
      </c>
      <c r="E1005">
        <f t="shared" ref="E1005:H1005" si="627">E547</f>
        <v>26525</v>
      </c>
      <c r="F1005">
        <f t="shared" si="627"/>
        <v>881</v>
      </c>
      <c r="G1005">
        <f t="shared" si="627"/>
        <v>778</v>
      </c>
      <c r="H1005">
        <f t="shared" si="627"/>
        <v>103</v>
      </c>
      <c r="J1005">
        <f t="shared" si="521"/>
        <v>25644</v>
      </c>
      <c r="K1005">
        <f t="shared" ref="K1005:L1005" si="628">K547-K$124</f>
        <v>235871</v>
      </c>
      <c r="L1005">
        <f t="shared" si="628"/>
        <v>6003</v>
      </c>
      <c r="M1005" s="17">
        <f t="shared" si="620"/>
        <v>2.2376626620096842E-2</v>
      </c>
    </row>
    <row r="1006" spans="1:13">
      <c r="A1006" s="16">
        <v>44436</v>
      </c>
      <c r="B1006">
        <f t="shared" si="518"/>
        <v>1715122</v>
      </c>
      <c r="D1006">
        <f t="shared" si="519"/>
        <v>269410</v>
      </c>
      <c r="E1006">
        <f t="shared" ref="E1006:H1006" si="629">E548</f>
        <v>26929</v>
      </c>
      <c r="F1006">
        <f t="shared" si="629"/>
        <v>902</v>
      </c>
      <c r="G1006">
        <f t="shared" si="629"/>
        <v>798</v>
      </c>
      <c r="H1006">
        <f t="shared" si="629"/>
        <v>104</v>
      </c>
      <c r="J1006">
        <f t="shared" si="521"/>
        <v>26027</v>
      </c>
      <c r="K1006">
        <f t="shared" ref="K1006:L1006" si="630">K548-K$124</f>
        <v>236587</v>
      </c>
      <c r="L1006">
        <f t="shared" si="630"/>
        <v>6022</v>
      </c>
      <c r="M1006" s="17">
        <f t="shared" si="620"/>
        <v>2.2352548160795814E-2</v>
      </c>
    </row>
    <row r="1007" spans="1:13">
      <c r="A1007" s="16">
        <v>44437</v>
      </c>
      <c r="B1007">
        <f t="shared" si="518"/>
        <v>1702363</v>
      </c>
      <c r="D1007">
        <f t="shared" si="519"/>
        <v>270779</v>
      </c>
      <c r="E1007">
        <f t="shared" ref="E1007:H1007" si="631">E549</f>
        <v>27424</v>
      </c>
      <c r="F1007">
        <f t="shared" si="631"/>
        <v>914</v>
      </c>
      <c r="G1007">
        <f t="shared" si="631"/>
        <v>806</v>
      </c>
      <c r="H1007">
        <f t="shared" si="631"/>
        <v>108</v>
      </c>
      <c r="J1007">
        <f t="shared" si="521"/>
        <v>26510</v>
      </c>
      <c r="K1007">
        <f t="shared" ref="K1007:L1007" si="632">K549-K$124</f>
        <v>237451</v>
      </c>
      <c r="L1007">
        <f t="shared" si="632"/>
        <v>6032</v>
      </c>
      <c r="M1007" s="17">
        <f t="shared" si="620"/>
        <v>2.2276469002396788E-2</v>
      </c>
    </row>
    <row r="1008" spans="1:13">
      <c r="A1008" s="16">
        <v>44438</v>
      </c>
      <c r="B1008">
        <f t="shared" si="518"/>
        <v>1687866</v>
      </c>
      <c r="D1008">
        <f t="shared" si="519"/>
        <v>272379</v>
      </c>
      <c r="E1008">
        <f t="shared" ref="E1008:H1008" si="633">E550</f>
        <v>28489</v>
      </c>
      <c r="F1008">
        <f t="shared" si="633"/>
        <v>947</v>
      </c>
      <c r="G1008">
        <f t="shared" si="633"/>
        <v>831</v>
      </c>
      <c r="H1008">
        <f t="shared" si="633"/>
        <v>116</v>
      </c>
      <c r="J1008">
        <f t="shared" si="521"/>
        <v>27542</v>
      </c>
      <c r="K1008">
        <f t="shared" ref="K1008:L1008" si="634">K550-K$124</f>
        <v>237977</v>
      </c>
      <c r="L1008">
        <f t="shared" si="634"/>
        <v>6041</v>
      </c>
      <c r="M1008" s="17">
        <f t="shared" si="620"/>
        <v>2.2178655476376666E-2</v>
      </c>
    </row>
    <row r="1009" spans="1:13">
      <c r="A1009" s="16">
        <v>44439</v>
      </c>
      <c r="B1009">
        <f t="shared" si="518"/>
        <v>1683545</v>
      </c>
      <c r="D1009">
        <f t="shared" si="519"/>
        <v>273470</v>
      </c>
      <c r="E1009">
        <f t="shared" ref="E1009:H1009" si="635">E551</f>
        <v>28443</v>
      </c>
      <c r="F1009">
        <f t="shared" si="635"/>
        <v>941</v>
      </c>
      <c r="G1009">
        <f t="shared" si="635"/>
        <v>824</v>
      </c>
      <c r="H1009">
        <f t="shared" si="635"/>
        <v>117</v>
      </c>
      <c r="J1009">
        <f t="shared" si="521"/>
        <v>27502</v>
      </c>
      <c r="K1009">
        <f t="shared" ref="K1009:L1009" si="636">K551-K$124</f>
        <v>239095</v>
      </c>
      <c r="L1009">
        <f t="shared" si="636"/>
        <v>6060</v>
      </c>
      <c r="M1009" s="17">
        <f t="shared" si="620"/>
        <v>2.2159651881376384E-2</v>
      </c>
    </row>
    <row r="1010" spans="1:13">
      <c r="A1010" s="16">
        <v>44440</v>
      </c>
      <c r="B1010">
        <f t="shared" si="518"/>
        <v>1690167</v>
      </c>
      <c r="D1010">
        <f t="shared" si="519"/>
        <v>274625</v>
      </c>
      <c r="E1010">
        <f t="shared" ref="E1010:H1010" si="637">E552</f>
        <v>28300</v>
      </c>
      <c r="F1010">
        <f t="shared" si="637"/>
        <v>950</v>
      </c>
      <c r="G1010">
        <f t="shared" si="637"/>
        <v>836</v>
      </c>
      <c r="H1010">
        <f t="shared" si="637"/>
        <v>114</v>
      </c>
      <c r="J1010">
        <f t="shared" si="521"/>
        <v>27350</v>
      </c>
      <c r="K1010">
        <f t="shared" ref="K1010:L1010" si="638">K552-K$124</f>
        <v>240366</v>
      </c>
      <c r="L1010">
        <f t="shared" si="638"/>
        <v>6087</v>
      </c>
      <c r="M1010" s="17">
        <f t="shared" si="620"/>
        <v>2.2164770141101502E-2</v>
      </c>
    </row>
    <row r="1011" spans="1:13">
      <c r="A1011" s="16">
        <v>44441</v>
      </c>
      <c r="B1011">
        <f t="shared" si="518"/>
        <v>1693333</v>
      </c>
      <c r="D1011">
        <f t="shared" si="519"/>
        <v>275807</v>
      </c>
      <c r="E1011">
        <f t="shared" ref="E1011:H1011" si="639">E553</f>
        <v>28125</v>
      </c>
      <c r="F1011">
        <f t="shared" si="639"/>
        <v>967</v>
      </c>
      <c r="G1011">
        <f t="shared" si="639"/>
        <v>849</v>
      </c>
      <c r="H1011">
        <f t="shared" si="639"/>
        <v>118</v>
      </c>
      <c r="J1011">
        <f t="shared" si="521"/>
        <v>27158</v>
      </c>
      <c r="K1011">
        <f t="shared" ref="K1011:L1011" si="640">K553-K$124</f>
        <v>241700</v>
      </c>
      <c r="L1011">
        <f t="shared" si="640"/>
        <v>6110</v>
      </c>
      <c r="M1011" s="17">
        <f t="shared" si="620"/>
        <v>2.2153172327025784E-2</v>
      </c>
    </row>
    <row r="1012" spans="1:13">
      <c r="A1012" s="16">
        <v>44442</v>
      </c>
      <c r="B1012">
        <f t="shared" si="518"/>
        <v>1687949</v>
      </c>
      <c r="D1012">
        <f t="shared" si="519"/>
        <v>277155</v>
      </c>
      <c r="E1012">
        <f t="shared" ref="E1012:H1012" si="641">E554</f>
        <v>28130</v>
      </c>
      <c r="F1012">
        <f t="shared" si="641"/>
        <v>957</v>
      </c>
      <c r="G1012">
        <f t="shared" si="641"/>
        <v>842</v>
      </c>
      <c r="H1012">
        <f t="shared" si="641"/>
        <v>115</v>
      </c>
      <c r="J1012">
        <f t="shared" si="521"/>
        <v>27173</v>
      </c>
      <c r="K1012">
        <f t="shared" ref="K1012:L1012" si="642">K554-K$124</f>
        <v>243022</v>
      </c>
      <c r="L1012">
        <f t="shared" si="642"/>
        <v>6131</v>
      </c>
      <c r="M1012" s="17">
        <f t="shared" si="620"/>
        <v>2.2121195720806047E-2</v>
      </c>
    </row>
    <row r="1013" spans="1:13">
      <c r="A1013" s="16">
        <v>44443</v>
      </c>
      <c r="B1013">
        <f t="shared" si="518"/>
        <v>1679893</v>
      </c>
      <c r="D1013">
        <f t="shared" si="519"/>
        <v>278355</v>
      </c>
      <c r="E1013">
        <f t="shared" ref="E1013:H1013" si="643">E555</f>
        <v>28285</v>
      </c>
      <c r="F1013">
        <f t="shared" si="643"/>
        <v>965</v>
      </c>
      <c r="G1013">
        <f t="shared" si="643"/>
        <v>848</v>
      </c>
      <c r="H1013">
        <f t="shared" si="643"/>
        <v>117</v>
      </c>
      <c r="J1013">
        <f t="shared" si="521"/>
        <v>27320</v>
      </c>
      <c r="K1013">
        <f t="shared" ref="K1013:L1013" si="644">K555-K$124</f>
        <v>244045</v>
      </c>
      <c r="L1013">
        <f t="shared" si="644"/>
        <v>6153</v>
      </c>
      <c r="M1013" s="17">
        <f t="shared" si="620"/>
        <v>2.2104866088268577E-2</v>
      </c>
    </row>
    <row r="1014" spans="1:13">
      <c r="A1014" s="16">
        <v>44444</v>
      </c>
      <c r="B1014">
        <f t="shared" si="518"/>
        <v>1673928</v>
      </c>
      <c r="D1014">
        <f t="shared" si="519"/>
        <v>279379</v>
      </c>
      <c r="E1014">
        <f t="shared" ref="E1014:H1014" si="645">E556</f>
        <v>28462</v>
      </c>
      <c r="F1014">
        <f t="shared" si="645"/>
        <v>965</v>
      </c>
      <c r="G1014">
        <f t="shared" si="645"/>
        <v>845</v>
      </c>
      <c r="H1014">
        <f t="shared" si="645"/>
        <v>120</v>
      </c>
      <c r="J1014">
        <f t="shared" si="521"/>
        <v>27497</v>
      </c>
      <c r="K1014">
        <f t="shared" ref="K1014:L1014" si="646">K556-K$124</f>
        <v>244882</v>
      </c>
      <c r="L1014">
        <f t="shared" si="646"/>
        <v>6163</v>
      </c>
      <c r="M1014" s="17">
        <f t="shared" si="620"/>
        <v>2.2059639414558716E-2</v>
      </c>
    </row>
    <row r="1015" spans="1:13">
      <c r="A1015" s="16">
        <v>44445</v>
      </c>
      <c r="B1015">
        <f t="shared" si="518"/>
        <v>1664463</v>
      </c>
      <c r="D1015">
        <f t="shared" si="519"/>
        <v>280322</v>
      </c>
      <c r="E1015">
        <f t="shared" ref="E1015:H1015" si="647">E557</f>
        <v>28951</v>
      </c>
      <c r="F1015">
        <f t="shared" si="647"/>
        <v>975</v>
      </c>
      <c r="G1015">
        <f t="shared" si="647"/>
        <v>855</v>
      </c>
      <c r="H1015">
        <f t="shared" si="647"/>
        <v>120</v>
      </c>
      <c r="J1015">
        <f t="shared" si="521"/>
        <v>27976</v>
      </c>
      <c r="K1015">
        <f t="shared" ref="K1015:L1015" si="648">K557-K$124</f>
        <v>245326</v>
      </c>
      <c r="L1015">
        <f t="shared" si="648"/>
        <v>6173</v>
      </c>
      <c r="M1015" s="17">
        <f t="shared" si="620"/>
        <v>2.2021104301481867E-2</v>
      </c>
    </row>
    <row r="1016" spans="1:13">
      <c r="A1016" s="16">
        <v>44446</v>
      </c>
      <c r="B1016">
        <f t="shared" si="518"/>
        <v>1668947</v>
      </c>
      <c r="D1016">
        <f t="shared" si="519"/>
        <v>281197</v>
      </c>
      <c r="E1016">
        <f t="shared" ref="E1016:H1016" si="649">E558</f>
        <v>28547</v>
      </c>
      <c r="F1016">
        <f t="shared" si="649"/>
        <v>966</v>
      </c>
      <c r="G1016">
        <f t="shared" si="649"/>
        <v>850</v>
      </c>
      <c r="H1016">
        <f t="shared" si="649"/>
        <v>116</v>
      </c>
      <c r="J1016">
        <f t="shared" si="521"/>
        <v>27581</v>
      </c>
      <c r="K1016">
        <f t="shared" ref="K1016:L1016" si="650">K558-K$124</f>
        <v>246576</v>
      </c>
      <c r="L1016">
        <f t="shared" si="650"/>
        <v>6202</v>
      </c>
      <c r="M1016" s="17">
        <f t="shared" si="620"/>
        <v>2.2055711831918547E-2</v>
      </c>
    </row>
    <row r="1017" spans="1:13">
      <c r="A1017" s="16">
        <v>44447</v>
      </c>
      <c r="B1017">
        <f t="shared" ref="B1017:B1080" si="651">B559-B444</f>
        <v>1669115</v>
      </c>
      <c r="D1017">
        <f t="shared" ref="D1017:D1080" si="652">D559-D$124</f>
        <v>282074</v>
      </c>
      <c r="E1017">
        <f t="shared" ref="E1017:H1017" si="653">E559</f>
        <v>28016</v>
      </c>
      <c r="F1017">
        <f t="shared" si="653"/>
        <v>939</v>
      </c>
      <c r="G1017">
        <f t="shared" si="653"/>
        <v>823</v>
      </c>
      <c r="H1017">
        <f t="shared" si="653"/>
        <v>116</v>
      </c>
      <c r="J1017">
        <f t="shared" ref="J1017:J1080" si="654">J559</f>
        <v>27077</v>
      </c>
      <c r="K1017">
        <f t="shared" ref="K1017:L1017" si="655">K559-K$124</f>
        <v>247955</v>
      </c>
      <c r="L1017">
        <f t="shared" si="655"/>
        <v>6231</v>
      </c>
      <c r="M1017" s="17">
        <f t="shared" si="620"/>
        <v>2.2089948027822486E-2</v>
      </c>
    </row>
    <row r="1018" spans="1:13">
      <c r="A1018" s="16">
        <v>44448</v>
      </c>
      <c r="B1018">
        <f t="shared" si="651"/>
        <v>1675910</v>
      </c>
      <c r="D1018">
        <f t="shared" si="652"/>
        <v>283003</v>
      </c>
      <c r="E1018">
        <f t="shared" ref="E1018:H1018" si="656">E560</f>
        <v>27189</v>
      </c>
      <c r="F1018">
        <f t="shared" si="656"/>
        <v>926</v>
      </c>
      <c r="G1018">
        <f t="shared" si="656"/>
        <v>809</v>
      </c>
      <c r="H1018">
        <f t="shared" si="656"/>
        <v>117</v>
      </c>
      <c r="J1018">
        <f t="shared" si="654"/>
        <v>26263</v>
      </c>
      <c r="K1018">
        <f t="shared" ref="K1018:L1018" si="657">K560-K$124</f>
        <v>249699</v>
      </c>
      <c r="L1018">
        <f t="shared" si="657"/>
        <v>6243</v>
      </c>
      <c r="M1018" s="17">
        <f t="shared" si="620"/>
        <v>2.2059836821517794E-2</v>
      </c>
    </row>
    <row r="1019" spans="1:13">
      <c r="A1019" s="16">
        <v>44449</v>
      </c>
      <c r="B1019">
        <f t="shared" si="651"/>
        <v>1672330</v>
      </c>
      <c r="D1019">
        <f t="shared" si="652"/>
        <v>283976</v>
      </c>
      <c r="E1019">
        <f t="shared" ref="E1019:H1019" si="658">E561</f>
        <v>26353</v>
      </c>
      <c r="F1019">
        <f t="shared" si="658"/>
        <v>901</v>
      </c>
      <c r="G1019">
        <f t="shared" si="658"/>
        <v>793</v>
      </c>
      <c r="H1019">
        <f t="shared" si="658"/>
        <v>108</v>
      </c>
      <c r="J1019">
        <f t="shared" si="654"/>
        <v>25452</v>
      </c>
      <c r="K1019">
        <f t="shared" ref="K1019:L1019" si="659">K561-K$124</f>
        <v>251490</v>
      </c>
      <c r="L1019">
        <f t="shared" si="659"/>
        <v>6261</v>
      </c>
      <c r="M1019" s="17">
        <f t="shared" si="620"/>
        <v>2.2047637828548891E-2</v>
      </c>
    </row>
    <row r="1020" spans="1:13">
      <c r="A1020" s="16">
        <v>44450</v>
      </c>
      <c r="B1020">
        <f t="shared" si="651"/>
        <v>1669304</v>
      </c>
      <c r="D1020">
        <f t="shared" si="652"/>
        <v>284746</v>
      </c>
      <c r="E1020">
        <f t="shared" ref="E1020:H1020" si="660">E562</f>
        <v>26255</v>
      </c>
      <c r="F1020">
        <f t="shared" si="660"/>
        <v>907</v>
      </c>
      <c r="G1020">
        <f t="shared" si="660"/>
        <v>801</v>
      </c>
      <c r="H1020">
        <f t="shared" si="660"/>
        <v>106</v>
      </c>
      <c r="J1020">
        <f t="shared" si="654"/>
        <v>25348</v>
      </c>
      <c r="K1020">
        <f t="shared" ref="K1020:L1020" si="661">K562-K$124</f>
        <v>252333</v>
      </c>
      <c r="L1020">
        <f t="shared" si="661"/>
        <v>6286</v>
      </c>
      <c r="M1020" s="17">
        <f t="shared" si="620"/>
        <v>2.2075814936820887E-2</v>
      </c>
    </row>
    <row r="1021" spans="1:13">
      <c r="A1021" s="16">
        <v>44451</v>
      </c>
      <c r="B1021">
        <f t="shared" si="651"/>
        <v>1667285</v>
      </c>
      <c r="D1021">
        <f t="shared" si="652"/>
        <v>285631</v>
      </c>
      <c r="E1021">
        <f t="shared" ref="E1021:H1021" si="662">E563</f>
        <v>26190</v>
      </c>
      <c r="F1021">
        <f t="shared" si="662"/>
        <v>892</v>
      </c>
      <c r="G1021">
        <f t="shared" si="662"/>
        <v>786</v>
      </c>
      <c r="H1021">
        <f t="shared" si="662"/>
        <v>106</v>
      </c>
      <c r="J1021">
        <f t="shared" si="654"/>
        <v>25298</v>
      </c>
      <c r="K1021">
        <f t="shared" ref="K1021:L1021" si="663">K563-K$124</f>
        <v>253274</v>
      </c>
      <c r="L1021">
        <f t="shared" si="663"/>
        <v>6295</v>
      </c>
      <c r="M1021" s="17">
        <f t="shared" si="620"/>
        <v>2.2038924346446991E-2</v>
      </c>
    </row>
    <row r="1022" spans="1:13">
      <c r="A1022" s="16">
        <v>44452</v>
      </c>
      <c r="B1022">
        <f t="shared" si="651"/>
        <v>1653257</v>
      </c>
      <c r="D1022">
        <f t="shared" si="652"/>
        <v>286249</v>
      </c>
      <c r="E1022">
        <f t="shared" ref="E1022:H1022" si="664">E564</f>
        <v>26014</v>
      </c>
      <c r="F1022">
        <f t="shared" si="664"/>
        <v>895</v>
      </c>
      <c r="G1022">
        <f t="shared" si="664"/>
        <v>792</v>
      </c>
      <c r="H1022">
        <f t="shared" si="664"/>
        <v>103</v>
      </c>
      <c r="J1022">
        <f t="shared" si="654"/>
        <v>25119</v>
      </c>
      <c r="K1022">
        <f t="shared" ref="K1022:L1022" si="665">K564-K$124</f>
        <v>254060</v>
      </c>
      <c r="L1022">
        <f t="shared" si="665"/>
        <v>6303</v>
      </c>
      <c r="M1022" s="17">
        <f t="shared" si="620"/>
        <v>2.2019290897086104E-2</v>
      </c>
    </row>
    <row r="1023" spans="1:13">
      <c r="A1023" s="16">
        <v>44453</v>
      </c>
      <c r="B1023">
        <f t="shared" si="651"/>
        <v>1655856</v>
      </c>
      <c r="D1023">
        <f t="shared" si="652"/>
        <v>286933</v>
      </c>
      <c r="E1023">
        <f t="shared" ref="E1023:H1023" si="666">E565</f>
        <v>25504</v>
      </c>
      <c r="F1023">
        <f t="shared" si="666"/>
        <v>871</v>
      </c>
      <c r="G1023">
        <f t="shared" si="666"/>
        <v>772</v>
      </c>
      <c r="H1023">
        <f t="shared" si="666"/>
        <v>99</v>
      </c>
      <c r="J1023">
        <f t="shared" si="654"/>
        <v>24633</v>
      </c>
      <c r="K1023">
        <f t="shared" ref="K1023:L1023" si="667">K565-K$124</f>
        <v>255230</v>
      </c>
      <c r="L1023">
        <f t="shared" si="667"/>
        <v>6327</v>
      </c>
      <c r="M1023" s="17">
        <f t="shared" si="620"/>
        <v>2.2050443831835305E-2</v>
      </c>
    </row>
    <row r="1024" spans="1:13">
      <c r="A1024" s="16">
        <v>44454</v>
      </c>
      <c r="B1024">
        <f t="shared" si="651"/>
        <v>1663921</v>
      </c>
      <c r="D1024">
        <f t="shared" si="652"/>
        <v>287404</v>
      </c>
      <c r="E1024">
        <f t="shared" ref="E1024:H1024" si="668">E566</f>
        <v>23616</v>
      </c>
      <c r="F1024">
        <f t="shared" si="668"/>
        <v>830</v>
      </c>
      <c r="G1024">
        <f t="shared" si="668"/>
        <v>732</v>
      </c>
      <c r="H1024">
        <f t="shared" si="668"/>
        <v>98</v>
      </c>
      <c r="J1024">
        <f t="shared" si="654"/>
        <v>22786</v>
      </c>
      <c r="K1024">
        <f t="shared" ref="K1024:L1024" si="669">K566-K$124</f>
        <v>257561</v>
      </c>
      <c r="L1024">
        <f t="shared" si="669"/>
        <v>6355</v>
      </c>
      <c r="M1024" s="17">
        <f t="shared" si="620"/>
        <v>2.2111731221555721E-2</v>
      </c>
    </row>
    <row r="1025" spans="1:13">
      <c r="A1025" s="16">
        <v>44455</v>
      </c>
      <c r="B1025">
        <f t="shared" si="651"/>
        <v>1671409</v>
      </c>
      <c r="D1025">
        <f t="shared" si="652"/>
        <v>288282</v>
      </c>
      <c r="E1025">
        <f t="shared" ref="E1025:H1025" si="670">E567</f>
        <v>22720</v>
      </c>
      <c r="F1025">
        <f t="shared" si="670"/>
        <v>796</v>
      </c>
      <c r="G1025">
        <f t="shared" si="670"/>
        <v>697</v>
      </c>
      <c r="H1025">
        <f t="shared" si="670"/>
        <v>99</v>
      </c>
      <c r="J1025">
        <f t="shared" si="654"/>
        <v>21924</v>
      </c>
      <c r="K1025">
        <f t="shared" ref="K1025:L1025" si="671">K567-K$124</f>
        <v>259315</v>
      </c>
      <c r="L1025">
        <f t="shared" si="671"/>
        <v>6375</v>
      </c>
      <c r="M1025" s="17">
        <f t="shared" si="620"/>
        <v>2.2113763606468665E-2</v>
      </c>
    </row>
    <row r="1026" spans="1:13">
      <c r="A1026" s="16">
        <v>44456</v>
      </c>
      <c r="B1026">
        <f t="shared" si="651"/>
        <v>1670832</v>
      </c>
      <c r="D1026">
        <f t="shared" si="652"/>
        <v>288884</v>
      </c>
      <c r="E1026">
        <f t="shared" ref="E1026:H1026" si="672">E568</f>
        <v>21777</v>
      </c>
      <c r="F1026">
        <f t="shared" si="672"/>
        <v>795</v>
      </c>
      <c r="G1026">
        <f t="shared" si="672"/>
        <v>696</v>
      </c>
      <c r="H1026">
        <f t="shared" si="672"/>
        <v>99</v>
      </c>
      <c r="J1026">
        <f t="shared" si="654"/>
        <v>20982</v>
      </c>
      <c r="K1026">
        <f t="shared" ref="K1026:L1026" si="673">K568-K$124</f>
        <v>260844</v>
      </c>
      <c r="L1026">
        <f t="shared" si="673"/>
        <v>6391</v>
      </c>
      <c r="M1026" s="17">
        <f t="shared" si="620"/>
        <v>2.2123066698051815E-2</v>
      </c>
    </row>
    <row r="1027" spans="1:13">
      <c r="A1027" s="16">
        <v>44457</v>
      </c>
      <c r="B1027">
        <f t="shared" si="651"/>
        <v>1668244</v>
      </c>
      <c r="D1027">
        <f t="shared" si="652"/>
        <v>289527</v>
      </c>
      <c r="E1027">
        <f t="shared" ref="E1027:H1027" si="674">E569</f>
        <v>20738</v>
      </c>
      <c r="F1027">
        <f t="shared" si="674"/>
        <v>766</v>
      </c>
      <c r="G1027">
        <f t="shared" si="674"/>
        <v>666</v>
      </c>
      <c r="H1027">
        <f t="shared" si="674"/>
        <v>100</v>
      </c>
      <c r="J1027">
        <f t="shared" si="654"/>
        <v>19972</v>
      </c>
      <c r="K1027">
        <f t="shared" ref="K1027:L1027" si="675">K569-K$124</f>
        <v>262508</v>
      </c>
      <c r="L1027">
        <f t="shared" si="675"/>
        <v>6409</v>
      </c>
      <c r="M1027" s="17">
        <f t="shared" si="620"/>
        <v>2.2136104750161471E-2</v>
      </c>
    </row>
    <row r="1028" spans="1:13">
      <c r="A1028" s="16">
        <v>44458</v>
      </c>
      <c r="B1028">
        <f t="shared" si="651"/>
        <v>1664216</v>
      </c>
      <c r="D1028">
        <f t="shared" si="652"/>
        <v>290065</v>
      </c>
      <c r="E1028">
        <f t="shared" ref="E1028:H1028" si="676">E570</f>
        <v>21036</v>
      </c>
      <c r="F1028">
        <f t="shared" si="676"/>
        <v>758</v>
      </c>
      <c r="G1028">
        <f t="shared" si="676"/>
        <v>657</v>
      </c>
      <c r="H1028">
        <f t="shared" si="676"/>
        <v>101</v>
      </c>
      <c r="J1028">
        <f t="shared" si="654"/>
        <v>20278</v>
      </c>
      <c r="K1028">
        <f t="shared" ref="K1028:L1028" si="677">K570-K$124</f>
        <v>262746</v>
      </c>
      <c r="L1028">
        <f t="shared" si="677"/>
        <v>6411</v>
      </c>
      <c r="M1028" s="17">
        <f t="shared" si="620"/>
        <v>2.2101942668022685E-2</v>
      </c>
    </row>
    <row r="1029" spans="1:13">
      <c r="A1029" s="16">
        <v>44459</v>
      </c>
      <c r="B1029">
        <f t="shared" si="651"/>
        <v>1657337</v>
      </c>
      <c r="D1029">
        <f t="shared" si="652"/>
        <v>290579</v>
      </c>
      <c r="E1029">
        <f t="shared" ref="E1029:H1029" si="678">E571</f>
        <v>21042</v>
      </c>
      <c r="F1029">
        <f t="shared" si="678"/>
        <v>756</v>
      </c>
      <c r="G1029">
        <f t="shared" si="678"/>
        <v>660</v>
      </c>
      <c r="H1029">
        <f t="shared" si="678"/>
        <v>96</v>
      </c>
      <c r="J1029">
        <f t="shared" si="654"/>
        <v>20286</v>
      </c>
      <c r="K1029">
        <f t="shared" ref="K1029:L1029" si="679">K571-K$124</f>
        <v>263247</v>
      </c>
      <c r="L1029">
        <f t="shared" si="679"/>
        <v>6418</v>
      </c>
      <c r="M1029" s="17">
        <f t="shared" si="620"/>
        <v>2.208693677106742E-2</v>
      </c>
    </row>
    <row r="1030" spans="1:13">
      <c r="A1030" s="16">
        <v>44460</v>
      </c>
      <c r="B1030">
        <f t="shared" si="651"/>
        <v>1660057</v>
      </c>
      <c r="D1030">
        <f t="shared" si="652"/>
        <v>291071</v>
      </c>
      <c r="E1030">
        <f t="shared" ref="E1030:H1030" si="680">E572</f>
        <v>20439</v>
      </c>
      <c r="F1030">
        <f t="shared" si="680"/>
        <v>736</v>
      </c>
      <c r="G1030">
        <f t="shared" si="680"/>
        <v>646</v>
      </c>
      <c r="H1030">
        <f t="shared" si="680"/>
        <v>90</v>
      </c>
      <c r="J1030">
        <f t="shared" si="654"/>
        <v>19703</v>
      </c>
      <c r="K1030">
        <f t="shared" ref="K1030:L1030" si="681">K572-K$124</f>
        <v>264319</v>
      </c>
      <c r="L1030">
        <f t="shared" si="681"/>
        <v>6441</v>
      </c>
      <c r="M1030" s="17">
        <f t="shared" si="620"/>
        <v>2.2128621539074658E-2</v>
      </c>
    </row>
    <row r="1031" spans="1:13">
      <c r="A1031" s="16">
        <v>44461</v>
      </c>
      <c r="B1031">
        <f t="shared" si="651"/>
        <v>1662185</v>
      </c>
      <c r="D1031">
        <f t="shared" si="652"/>
        <v>291485</v>
      </c>
      <c r="E1031">
        <f t="shared" ref="E1031:H1031" si="682">E573</f>
        <v>19233</v>
      </c>
      <c r="F1031">
        <f t="shared" si="682"/>
        <v>696</v>
      </c>
      <c r="G1031">
        <f t="shared" si="682"/>
        <v>604</v>
      </c>
      <c r="H1031">
        <f t="shared" si="682"/>
        <v>92</v>
      </c>
      <c r="J1031">
        <f t="shared" si="654"/>
        <v>18537</v>
      </c>
      <c r="K1031">
        <f t="shared" ref="K1031:L1031" si="683">K573-K$124</f>
        <v>265921</v>
      </c>
      <c r="L1031">
        <f t="shared" si="683"/>
        <v>6459</v>
      </c>
      <c r="M1031" s="17">
        <f t="shared" si="620"/>
        <v>2.2158944714136233E-2</v>
      </c>
    </row>
    <row r="1032" spans="1:13">
      <c r="A1032" s="16">
        <v>44462</v>
      </c>
      <c r="B1032">
        <f t="shared" si="651"/>
        <v>1672447</v>
      </c>
      <c r="D1032">
        <f t="shared" si="652"/>
        <v>292132</v>
      </c>
      <c r="E1032">
        <f t="shared" ref="E1032:H1032" si="684">E574</f>
        <v>18416</v>
      </c>
      <c r="F1032">
        <f t="shared" si="684"/>
        <v>656</v>
      </c>
      <c r="G1032">
        <f t="shared" si="684"/>
        <v>574</v>
      </c>
      <c r="H1032">
        <f t="shared" si="684"/>
        <v>82</v>
      </c>
      <c r="J1032">
        <f t="shared" si="654"/>
        <v>17760</v>
      </c>
      <c r="K1032">
        <f t="shared" ref="K1032:L1032" si="685">K574-K$124</f>
        <v>267370</v>
      </c>
      <c r="L1032">
        <f t="shared" si="685"/>
        <v>6474</v>
      </c>
      <c r="M1032" s="17">
        <f t="shared" si="620"/>
        <v>2.2161214793312612E-2</v>
      </c>
    </row>
    <row r="1033" spans="1:13">
      <c r="A1033" s="16">
        <v>44463</v>
      </c>
      <c r="B1033">
        <f t="shared" si="651"/>
        <v>1670094</v>
      </c>
      <c r="D1033">
        <f t="shared" si="652"/>
        <v>292596</v>
      </c>
      <c r="E1033">
        <f t="shared" ref="E1033:H1033" si="686">E575</f>
        <v>17568</v>
      </c>
      <c r="F1033">
        <f t="shared" si="686"/>
        <v>623</v>
      </c>
      <c r="G1033">
        <f t="shared" si="686"/>
        <v>543</v>
      </c>
      <c r="H1033">
        <f t="shared" si="686"/>
        <v>80</v>
      </c>
      <c r="J1033">
        <f t="shared" si="654"/>
        <v>16945</v>
      </c>
      <c r="K1033">
        <f t="shared" ref="K1033:L1033" si="687">K575-K$124</f>
        <v>268669</v>
      </c>
      <c r="L1033">
        <f t="shared" si="687"/>
        <v>6487</v>
      </c>
      <c r="M1033" s="17">
        <f t="shared" si="620"/>
        <v>2.2170501305554417E-2</v>
      </c>
    </row>
    <row r="1034" spans="1:13">
      <c r="A1034" s="16">
        <v>44464</v>
      </c>
      <c r="B1034">
        <f t="shared" si="651"/>
        <v>1670062</v>
      </c>
      <c r="D1034">
        <f t="shared" si="652"/>
        <v>293020</v>
      </c>
      <c r="E1034">
        <f t="shared" ref="E1034:H1034" si="688">E576</f>
        <v>17267</v>
      </c>
      <c r="F1034">
        <f t="shared" si="688"/>
        <v>608</v>
      </c>
      <c r="G1034">
        <f t="shared" si="688"/>
        <v>531</v>
      </c>
      <c r="H1034">
        <f t="shared" si="688"/>
        <v>77</v>
      </c>
      <c r="J1034">
        <f t="shared" si="654"/>
        <v>16659</v>
      </c>
      <c r="K1034">
        <f t="shared" ref="K1034:L1034" si="689">K576-K$124</f>
        <v>269381</v>
      </c>
      <c r="L1034">
        <f t="shared" si="689"/>
        <v>6500</v>
      </c>
      <c r="M1034" s="17">
        <f t="shared" si="620"/>
        <v>2.2182786157941437E-2</v>
      </c>
    </row>
    <row r="1035" spans="1:13">
      <c r="A1035" s="16">
        <v>44465</v>
      </c>
      <c r="B1035">
        <f t="shared" si="651"/>
        <v>1669117</v>
      </c>
      <c r="D1035">
        <f t="shared" si="652"/>
        <v>293442</v>
      </c>
      <c r="E1035">
        <f t="shared" ref="E1035:H1035" si="690">E577</f>
        <v>17003</v>
      </c>
      <c r="F1035">
        <f t="shared" si="690"/>
        <v>607</v>
      </c>
      <c r="G1035">
        <f t="shared" si="690"/>
        <v>534</v>
      </c>
      <c r="H1035">
        <f t="shared" si="690"/>
        <v>73</v>
      </c>
      <c r="J1035">
        <f t="shared" si="654"/>
        <v>16396</v>
      </c>
      <c r="K1035">
        <f t="shared" ref="K1035:L1035" si="691">K577-K$124</f>
        <v>270064</v>
      </c>
      <c r="L1035">
        <f t="shared" si="691"/>
        <v>6503</v>
      </c>
      <c r="M1035" s="17">
        <f t="shared" si="620"/>
        <v>2.2161108498442623E-2</v>
      </c>
    </row>
    <row r="1036" spans="1:13">
      <c r="A1036" s="16">
        <v>44466</v>
      </c>
      <c r="B1036">
        <f t="shared" si="651"/>
        <v>1666852</v>
      </c>
      <c r="D1036">
        <f t="shared" si="652"/>
        <v>293669</v>
      </c>
      <c r="E1036">
        <f t="shared" ref="E1036:H1036" si="692">E578</f>
        <v>16833</v>
      </c>
      <c r="F1036">
        <f t="shared" si="692"/>
        <v>615</v>
      </c>
      <c r="G1036">
        <f t="shared" si="692"/>
        <v>543</v>
      </c>
      <c r="H1036">
        <f t="shared" si="692"/>
        <v>72</v>
      </c>
      <c r="J1036">
        <f t="shared" si="654"/>
        <v>16218</v>
      </c>
      <c r="K1036">
        <f t="shared" ref="K1036:L1036" si="693">K578-K$124</f>
        <v>270454</v>
      </c>
      <c r="L1036">
        <f t="shared" si="693"/>
        <v>6510</v>
      </c>
      <c r="M1036" s="17">
        <f t="shared" si="620"/>
        <v>2.216781478467254E-2</v>
      </c>
    </row>
    <row r="1037" spans="1:13">
      <c r="A1037" s="16">
        <v>44467</v>
      </c>
      <c r="B1037">
        <f t="shared" si="651"/>
        <v>1672093</v>
      </c>
      <c r="D1037">
        <f t="shared" si="652"/>
        <v>294222</v>
      </c>
      <c r="E1037">
        <f t="shared" ref="E1037:H1037" si="694">E579</f>
        <v>16597</v>
      </c>
      <c r="F1037">
        <f t="shared" si="694"/>
        <v>596</v>
      </c>
      <c r="G1037">
        <f t="shared" si="694"/>
        <v>526</v>
      </c>
      <c r="H1037">
        <f t="shared" si="694"/>
        <v>70</v>
      </c>
      <c r="J1037">
        <f t="shared" si="654"/>
        <v>16001</v>
      </c>
      <c r="K1037">
        <f t="shared" ref="K1037:L1037" si="695">K579-K$124</f>
        <v>271230</v>
      </c>
      <c r="L1037">
        <f t="shared" si="695"/>
        <v>6523</v>
      </c>
      <c r="M1037" s="17">
        <f t="shared" si="620"/>
        <v>2.2170333965509038E-2</v>
      </c>
    </row>
    <row r="1038" spans="1:13">
      <c r="A1038" s="16">
        <v>44468</v>
      </c>
      <c r="B1038">
        <f t="shared" si="651"/>
        <v>1680508</v>
      </c>
      <c r="D1038">
        <f t="shared" si="652"/>
        <v>294500</v>
      </c>
      <c r="E1038">
        <f t="shared" ref="E1038:H1038" si="696">E580</f>
        <v>15267</v>
      </c>
      <c r="F1038">
        <f t="shared" si="696"/>
        <v>572</v>
      </c>
      <c r="G1038">
        <f t="shared" si="696"/>
        <v>507</v>
      </c>
      <c r="H1038">
        <f t="shared" si="696"/>
        <v>65</v>
      </c>
      <c r="J1038">
        <f t="shared" si="654"/>
        <v>14695</v>
      </c>
      <c r="K1038">
        <f t="shared" ref="K1038:L1038" si="697">K580-K$124</f>
        <v>272831</v>
      </c>
      <c r="L1038">
        <f t="shared" si="697"/>
        <v>6530</v>
      </c>
      <c r="M1038" s="17">
        <f t="shared" si="620"/>
        <v>2.2173174872665534E-2</v>
      </c>
    </row>
    <row r="1039" spans="1:13">
      <c r="A1039" s="16">
        <v>44469</v>
      </c>
      <c r="B1039">
        <f t="shared" si="651"/>
        <v>1691229</v>
      </c>
      <c r="D1039">
        <f t="shared" si="652"/>
        <v>295296</v>
      </c>
      <c r="E1039">
        <f t="shared" ref="E1039:H1039" si="698">E581</f>
        <v>14409</v>
      </c>
      <c r="F1039">
        <f t="shared" si="698"/>
        <v>545</v>
      </c>
      <c r="G1039">
        <f t="shared" si="698"/>
        <v>482</v>
      </c>
      <c r="H1039">
        <f t="shared" si="698"/>
        <v>63</v>
      </c>
      <c r="J1039">
        <f t="shared" si="654"/>
        <v>13864</v>
      </c>
      <c r="K1039">
        <f t="shared" ref="K1039:L1039" si="699">K581-K$124</f>
        <v>274478</v>
      </c>
      <c r="L1039">
        <f t="shared" si="699"/>
        <v>6537</v>
      </c>
      <c r="M1039" s="17">
        <f t="shared" si="620"/>
        <v>2.2137109882964891E-2</v>
      </c>
    </row>
    <row r="1040" spans="1:13">
      <c r="A1040" s="16">
        <v>44470</v>
      </c>
      <c r="B1040">
        <f t="shared" si="651"/>
        <v>1683170</v>
      </c>
      <c r="D1040">
        <f t="shared" si="652"/>
        <v>295730</v>
      </c>
      <c r="E1040">
        <f t="shared" ref="E1040:H1040" si="700">E582</f>
        <v>14301</v>
      </c>
      <c r="F1040">
        <f t="shared" si="700"/>
        <v>524</v>
      </c>
      <c r="G1040">
        <f t="shared" si="700"/>
        <v>463</v>
      </c>
      <c r="H1040">
        <f t="shared" si="700"/>
        <v>61</v>
      </c>
      <c r="J1040">
        <f t="shared" si="654"/>
        <v>13777</v>
      </c>
      <c r="K1040">
        <f t="shared" ref="K1040:L1040" si="701">K582-K$124</f>
        <v>275007</v>
      </c>
      <c r="L1040">
        <f t="shared" si="701"/>
        <v>6550</v>
      </c>
      <c r="M1040" s="17">
        <f t="shared" si="620"/>
        <v>2.2148581476346667E-2</v>
      </c>
    </row>
    <row r="1041" spans="1:13">
      <c r="A1041" s="16">
        <v>44471</v>
      </c>
      <c r="B1041">
        <f t="shared" si="651"/>
        <v>1684165</v>
      </c>
      <c r="D1041">
        <f t="shared" si="652"/>
        <v>296140</v>
      </c>
      <c r="E1041">
        <f t="shared" ref="E1041:H1041" si="702">E583</f>
        <v>13863</v>
      </c>
      <c r="F1041">
        <f t="shared" si="702"/>
        <v>505</v>
      </c>
      <c r="G1041">
        <f t="shared" si="702"/>
        <v>450</v>
      </c>
      <c r="H1041">
        <f t="shared" si="702"/>
        <v>55</v>
      </c>
      <c r="J1041">
        <f t="shared" si="654"/>
        <v>13358</v>
      </c>
      <c r="K1041">
        <f t="shared" ref="K1041:L1041" si="703">K583-K$124</f>
        <v>275848</v>
      </c>
      <c r="L1041">
        <f t="shared" si="703"/>
        <v>6557</v>
      </c>
      <c r="M1041" s="17">
        <f t="shared" si="620"/>
        <v>2.2141554670088472E-2</v>
      </c>
    </row>
    <row r="1042" spans="1:13">
      <c r="A1042" s="16">
        <v>44472</v>
      </c>
      <c r="B1042">
        <f t="shared" si="651"/>
        <v>1681747</v>
      </c>
      <c r="D1042">
        <f t="shared" si="652"/>
        <v>296542</v>
      </c>
      <c r="E1042">
        <f t="shared" ref="E1042:H1042" si="704">E584</f>
        <v>13839</v>
      </c>
      <c r="F1042">
        <f t="shared" si="704"/>
        <v>474</v>
      </c>
      <c r="G1042">
        <f t="shared" si="704"/>
        <v>424</v>
      </c>
      <c r="H1042">
        <f t="shared" si="704"/>
        <v>50</v>
      </c>
      <c r="J1042">
        <f t="shared" si="654"/>
        <v>13365</v>
      </c>
      <c r="K1042">
        <f t="shared" ref="K1042:L1042" si="705">K584-K$124</f>
        <v>276267</v>
      </c>
      <c r="L1042">
        <f t="shared" si="705"/>
        <v>6564</v>
      </c>
      <c r="M1042" s="17">
        <f t="shared" si="620"/>
        <v>2.2135144431480194E-2</v>
      </c>
    </row>
    <row r="1043" spans="1:13">
      <c r="A1043" s="16">
        <v>44473</v>
      </c>
      <c r="B1043">
        <f t="shared" si="651"/>
        <v>1680118</v>
      </c>
      <c r="D1043">
        <f t="shared" si="652"/>
        <v>296725</v>
      </c>
      <c r="E1043">
        <f t="shared" ref="E1043:H1043" si="706">E585</f>
        <v>13617</v>
      </c>
      <c r="F1043">
        <f t="shared" si="706"/>
        <v>486</v>
      </c>
      <c r="G1043">
        <f t="shared" si="706"/>
        <v>436</v>
      </c>
      <c r="H1043">
        <f t="shared" si="706"/>
        <v>50</v>
      </c>
      <c r="J1043">
        <f t="shared" si="654"/>
        <v>13131</v>
      </c>
      <c r="K1043">
        <f t="shared" ref="K1043:L1043" si="707">K585-K$124</f>
        <v>276666</v>
      </c>
      <c r="L1043">
        <f t="shared" si="707"/>
        <v>6570</v>
      </c>
      <c r="M1043" s="17">
        <f t="shared" si="620"/>
        <v>2.214171370797877E-2</v>
      </c>
    </row>
    <row r="1044" spans="1:13">
      <c r="A1044" s="16">
        <v>44474</v>
      </c>
      <c r="B1044">
        <f t="shared" si="651"/>
        <v>1682557</v>
      </c>
      <c r="D1044">
        <f t="shared" si="652"/>
        <v>297046</v>
      </c>
      <c r="E1044">
        <f t="shared" ref="E1044:H1044" si="708">E586</f>
        <v>13368</v>
      </c>
      <c r="F1044">
        <f t="shared" si="708"/>
        <v>458</v>
      </c>
      <c r="G1044">
        <f t="shared" si="708"/>
        <v>409</v>
      </c>
      <c r="H1044">
        <f t="shared" si="708"/>
        <v>49</v>
      </c>
      <c r="J1044">
        <f t="shared" si="654"/>
        <v>12910</v>
      </c>
      <c r="K1044">
        <f t="shared" ref="K1044:L1044" si="709">K586-K$124</f>
        <v>277226</v>
      </c>
      <c r="L1044">
        <f t="shared" si="709"/>
        <v>6580</v>
      </c>
      <c r="M1044" s="17">
        <f t="shared" si="620"/>
        <v>2.2151451290372534E-2</v>
      </c>
    </row>
    <row r="1045" spans="1:13">
      <c r="A1045" s="16">
        <v>44475</v>
      </c>
      <c r="B1045">
        <f t="shared" si="651"/>
        <v>1691457</v>
      </c>
      <c r="D1045">
        <f t="shared" si="652"/>
        <v>297331</v>
      </c>
      <c r="E1045">
        <f t="shared" ref="E1045:H1045" si="710">E587</f>
        <v>12372</v>
      </c>
      <c r="F1045">
        <f t="shared" si="710"/>
        <v>438</v>
      </c>
      <c r="G1045">
        <f t="shared" si="710"/>
        <v>389</v>
      </c>
      <c r="H1045">
        <f t="shared" si="710"/>
        <v>49</v>
      </c>
      <c r="J1045">
        <f t="shared" si="654"/>
        <v>11934</v>
      </c>
      <c r="K1045">
        <f t="shared" ref="K1045:L1045" si="711">K587-K$124</f>
        <v>278501</v>
      </c>
      <c r="L1045">
        <f t="shared" si="711"/>
        <v>6586</v>
      </c>
      <c r="M1045" s="17">
        <f t="shared" si="620"/>
        <v>2.2150398041240235E-2</v>
      </c>
    </row>
    <row r="1046" spans="1:13">
      <c r="A1046" s="16">
        <v>44476</v>
      </c>
      <c r="B1046">
        <f t="shared" si="651"/>
        <v>1696551</v>
      </c>
      <c r="D1046">
        <f t="shared" si="652"/>
        <v>297576</v>
      </c>
      <c r="E1046">
        <f t="shared" ref="E1046:H1046" si="712">E588</f>
        <v>11780</v>
      </c>
      <c r="F1046">
        <f t="shared" si="712"/>
        <v>415</v>
      </c>
      <c r="G1046">
        <f t="shared" si="712"/>
        <v>370</v>
      </c>
      <c r="H1046">
        <f t="shared" si="712"/>
        <v>45</v>
      </c>
      <c r="J1046">
        <f t="shared" si="654"/>
        <v>11365</v>
      </c>
      <c r="K1046">
        <f t="shared" ref="K1046:L1046" si="713">K588-K$124</f>
        <v>279329</v>
      </c>
      <c r="L1046">
        <f t="shared" si="713"/>
        <v>6595</v>
      </c>
      <c r="M1046" s="17">
        <f t="shared" si="620"/>
        <v>2.2162405570341694E-2</v>
      </c>
    </row>
    <row r="1047" spans="1:13">
      <c r="A1047" s="16">
        <v>44477</v>
      </c>
      <c r="B1047">
        <f t="shared" si="651"/>
        <v>1696268</v>
      </c>
      <c r="D1047">
        <f t="shared" si="652"/>
        <v>298045</v>
      </c>
      <c r="E1047">
        <f t="shared" ref="E1047:H1047" si="714">E589</f>
        <v>11198</v>
      </c>
      <c r="F1047">
        <f t="shared" si="714"/>
        <v>405</v>
      </c>
      <c r="G1047">
        <f t="shared" si="714"/>
        <v>365</v>
      </c>
      <c r="H1047">
        <f t="shared" si="714"/>
        <v>40</v>
      </c>
      <c r="J1047">
        <f t="shared" si="654"/>
        <v>10793</v>
      </c>
      <c r="K1047">
        <f t="shared" ref="K1047:L1047" si="715">K589-K$124</f>
        <v>280377</v>
      </c>
      <c r="L1047">
        <f t="shared" si="715"/>
        <v>6598</v>
      </c>
      <c r="M1047" s="17">
        <f t="shared" si="620"/>
        <v>2.2137596671643545E-2</v>
      </c>
    </row>
    <row r="1048" spans="1:13">
      <c r="A1048" s="16">
        <v>44478</v>
      </c>
      <c r="B1048">
        <f t="shared" si="651"/>
        <v>1698970</v>
      </c>
      <c r="D1048">
        <f t="shared" si="652"/>
        <v>298328</v>
      </c>
      <c r="E1048">
        <f t="shared" ref="E1048:H1048" si="716">E590</f>
        <v>10965</v>
      </c>
      <c r="F1048">
        <f t="shared" si="716"/>
        <v>390</v>
      </c>
      <c r="G1048">
        <f t="shared" si="716"/>
        <v>348</v>
      </c>
      <c r="H1048">
        <f t="shared" si="716"/>
        <v>42</v>
      </c>
      <c r="J1048">
        <f t="shared" si="654"/>
        <v>10575</v>
      </c>
      <c r="K1048">
        <f t="shared" ref="K1048:L1048" si="717">K590-K$124</f>
        <v>280884</v>
      </c>
      <c r="L1048">
        <f t="shared" si="717"/>
        <v>6607</v>
      </c>
      <c r="M1048" s="17">
        <f t="shared" si="620"/>
        <v>2.2146764634898501E-2</v>
      </c>
    </row>
    <row r="1049" spans="1:13">
      <c r="A1049" s="16">
        <v>44479</v>
      </c>
      <c r="B1049">
        <f t="shared" si="651"/>
        <v>1695832</v>
      </c>
      <c r="D1049">
        <f t="shared" si="652"/>
        <v>298578</v>
      </c>
      <c r="E1049">
        <f t="shared" ref="E1049:H1049" si="718">E591</f>
        <v>10748</v>
      </c>
      <c r="F1049">
        <f t="shared" si="718"/>
        <v>378</v>
      </c>
      <c r="G1049">
        <f t="shared" si="718"/>
        <v>335</v>
      </c>
      <c r="H1049">
        <f t="shared" si="718"/>
        <v>43</v>
      </c>
      <c r="J1049">
        <f t="shared" si="654"/>
        <v>10370</v>
      </c>
      <c r="K1049">
        <f t="shared" ref="K1049:L1049" si="719">K591-K$124</f>
        <v>281348</v>
      </c>
      <c r="L1049">
        <f t="shared" si="719"/>
        <v>6610</v>
      </c>
      <c r="M1049" s="17">
        <f t="shared" si="620"/>
        <v>2.2138268727099786E-2</v>
      </c>
    </row>
    <row r="1050" spans="1:13">
      <c r="A1050" s="16">
        <v>44480</v>
      </c>
      <c r="B1050">
        <f t="shared" si="651"/>
        <v>1694182</v>
      </c>
      <c r="D1050">
        <f t="shared" si="652"/>
        <v>298809</v>
      </c>
      <c r="E1050">
        <f t="shared" ref="E1050:H1050" si="720">E592</f>
        <v>10653</v>
      </c>
      <c r="F1050">
        <f t="shared" si="720"/>
        <v>387</v>
      </c>
      <c r="G1050">
        <f t="shared" si="720"/>
        <v>345</v>
      </c>
      <c r="H1050">
        <f t="shared" si="720"/>
        <v>42</v>
      </c>
      <c r="J1050">
        <f t="shared" si="654"/>
        <v>10266</v>
      </c>
      <c r="K1050">
        <f t="shared" ref="K1050:L1050" si="721">K592-K$124</f>
        <v>281669</v>
      </c>
      <c r="L1050">
        <f t="shared" si="721"/>
        <v>6615</v>
      </c>
      <c r="M1050" s="17">
        <f t="shared" si="620"/>
        <v>2.2137887413029727E-2</v>
      </c>
    </row>
    <row r="1051" spans="1:13">
      <c r="A1051" s="16">
        <v>44481</v>
      </c>
      <c r="B1051">
        <f t="shared" si="651"/>
        <v>1694536</v>
      </c>
      <c r="D1051">
        <f t="shared" si="652"/>
        <v>299082</v>
      </c>
      <c r="E1051">
        <f t="shared" ref="E1051:H1051" si="722">E593</f>
        <v>10036</v>
      </c>
      <c r="F1051">
        <f t="shared" si="722"/>
        <v>379</v>
      </c>
      <c r="G1051">
        <f t="shared" si="722"/>
        <v>340</v>
      </c>
      <c r="H1051">
        <f t="shared" si="722"/>
        <v>39</v>
      </c>
      <c r="J1051">
        <f t="shared" si="654"/>
        <v>9657</v>
      </c>
      <c r="K1051">
        <f t="shared" ref="K1051:L1051" si="723">K593-K$124</f>
        <v>282547</v>
      </c>
      <c r="L1051">
        <f t="shared" si="723"/>
        <v>6627</v>
      </c>
      <c r="M1051" s="17">
        <f t="shared" si="620"/>
        <v>2.2157802876803016E-2</v>
      </c>
    </row>
    <row r="1052" spans="1:13">
      <c r="A1052" s="16">
        <v>44482</v>
      </c>
      <c r="B1052">
        <f t="shared" si="651"/>
        <v>1705977</v>
      </c>
      <c r="D1052">
        <f t="shared" si="652"/>
        <v>299386</v>
      </c>
      <c r="E1052">
        <f t="shared" ref="E1052:H1052" si="724">E594</f>
        <v>9289</v>
      </c>
      <c r="F1052">
        <f t="shared" si="724"/>
        <v>355</v>
      </c>
      <c r="G1052">
        <f t="shared" si="724"/>
        <v>314</v>
      </c>
      <c r="H1052">
        <f t="shared" si="724"/>
        <v>41</v>
      </c>
      <c r="J1052">
        <f t="shared" si="654"/>
        <v>8934</v>
      </c>
      <c r="K1052">
        <f t="shared" ref="K1052:L1052" si="725">K594-K$124</f>
        <v>283592</v>
      </c>
      <c r="L1052">
        <f t="shared" si="725"/>
        <v>6633</v>
      </c>
      <c r="M1052" s="17">
        <f t="shared" si="620"/>
        <v>2.2155344605292164E-2</v>
      </c>
    </row>
    <row r="1053" spans="1:13">
      <c r="A1053" s="16">
        <v>44483</v>
      </c>
      <c r="B1053">
        <f t="shared" si="651"/>
        <v>1701374</v>
      </c>
      <c r="D1053">
        <f t="shared" si="652"/>
        <v>299656</v>
      </c>
      <c r="E1053">
        <f t="shared" ref="E1053:H1053" si="726">E595</f>
        <v>8770</v>
      </c>
      <c r="F1053">
        <f t="shared" si="726"/>
        <v>332</v>
      </c>
      <c r="G1053">
        <f t="shared" si="726"/>
        <v>291</v>
      </c>
      <c r="H1053">
        <f t="shared" si="726"/>
        <v>41</v>
      </c>
      <c r="J1053">
        <f t="shared" si="654"/>
        <v>8438</v>
      </c>
      <c r="K1053">
        <f t="shared" ref="K1053:L1053" si="727">K595-K$124</f>
        <v>284375</v>
      </c>
      <c r="L1053">
        <f t="shared" si="727"/>
        <v>6639</v>
      </c>
      <c r="M1053" s="17">
        <f t="shared" si="620"/>
        <v>2.2155404864244332E-2</v>
      </c>
    </row>
    <row r="1054" spans="1:13">
      <c r="A1054" s="16">
        <v>44484</v>
      </c>
      <c r="B1054">
        <f t="shared" si="651"/>
        <v>1703130</v>
      </c>
      <c r="D1054">
        <f t="shared" si="652"/>
        <v>299839</v>
      </c>
      <c r="E1054">
        <f t="shared" ref="E1054:H1054" si="728">E596</f>
        <v>7970</v>
      </c>
      <c r="F1054">
        <f t="shared" si="728"/>
        <v>302</v>
      </c>
      <c r="G1054">
        <f t="shared" si="728"/>
        <v>259</v>
      </c>
      <c r="H1054">
        <f t="shared" si="728"/>
        <v>43</v>
      </c>
      <c r="J1054">
        <f t="shared" si="654"/>
        <v>7668</v>
      </c>
      <c r="K1054">
        <f t="shared" ref="K1054:L1054" si="729">K596-K$124</f>
        <v>285346</v>
      </c>
      <c r="L1054">
        <f t="shared" si="729"/>
        <v>6651</v>
      </c>
      <c r="M1054" s="17">
        <f t="shared" si="620"/>
        <v>2.21819042886349E-2</v>
      </c>
    </row>
    <row r="1055" spans="1:13">
      <c r="A1055" s="16">
        <v>44485</v>
      </c>
      <c r="B1055">
        <f t="shared" si="651"/>
        <v>1703616</v>
      </c>
      <c r="D1055">
        <f t="shared" si="652"/>
        <v>300105</v>
      </c>
      <c r="E1055">
        <f t="shared" ref="E1055:H1055" si="730">E597</f>
        <v>7727</v>
      </c>
      <c r="F1055">
        <f t="shared" si="730"/>
        <v>293</v>
      </c>
      <c r="G1055">
        <f t="shared" si="730"/>
        <v>250</v>
      </c>
      <c r="H1055">
        <f t="shared" si="730"/>
        <v>43</v>
      </c>
      <c r="J1055">
        <f t="shared" si="654"/>
        <v>7434</v>
      </c>
      <c r="K1055">
        <f t="shared" ref="K1055:L1055" si="731">K597-K$124</f>
        <v>285853</v>
      </c>
      <c r="L1055">
        <f t="shared" si="731"/>
        <v>6653</v>
      </c>
      <c r="M1055" s="17">
        <f t="shared" si="620"/>
        <v>2.2168907549024508E-2</v>
      </c>
    </row>
    <row r="1056" spans="1:13">
      <c r="A1056" s="16">
        <v>44486</v>
      </c>
      <c r="B1056">
        <f t="shared" si="651"/>
        <v>1696443</v>
      </c>
      <c r="D1056">
        <f t="shared" si="652"/>
        <v>300334</v>
      </c>
      <c r="E1056">
        <f t="shared" ref="E1056:H1056" si="732">E598</f>
        <v>7696</v>
      </c>
      <c r="F1056">
        <f t="shared" si="732"/>
        <v>288</v>
      </c>
      <c r="G1056">
        <f t="shared" si="732"/>
        <v>246</v>
      </c>
      <c r="H1056">
        <f t="shared" si="732"/>
        <v>42</v>
      </c>
      <c r="J1056">
        <f t="shared" si="654"/>
        <v>7408</v>
      </c>
      <c r="K1056">
        <f t="shared" ref="K1056:L1056" si="733">K598-K$124</f>
        <v>286111</v>
      </c>
      <c r="L1056">
        <f t="shared" si="733"/>
        <v>6655</v>
      </c>
      <c r="M1056" s="17">
        <f t="shared" si="620"/>
        <v>2.2158663354798325E-2</v>
      </c>
    </row>
    <row r="1057" spans="1:13">
      <c r="A1057" s="16">
        <v>44487</v>
      </c>
      <c r="B1057">
        <f t="shared" si="651"/>
        <v>1695771</v>
      </c>
      <c r="D1057">
        <f t="shared" si="652"/>
        <v>300594</v>
      </c>
      <c r="E1057">
        <f t="shared" ref="E1057:H1057" si="734">E599</f>
        <v>7544</v>
      </c>
      <c r="F1057">
        <f t="shared" si="734"/>
        <v>297</v>
      </c>
      <c r="G1057">
        <f t="shared" si="734"/>
        <v>254</v>
      </c>
      <c r="H1057">
        <f t="shared" si="734"/>
        <v>43</v>
      </c>
      <c r="J1057">
        <f t="shared" si="654"/>
        <v>7247</v>
      </c>
      <c r="K1057">
        <f t="shared" ref="K1057:L1057" si="735">K599-K$124</f>
        <v>286518</v>
      </c>
      <c r="L1057">
        <f t="shared" si="735"/>
        <v>6660</v>
      </c>
      <c r="M1057" s="17">
        <f t="shared" si="620"/>
        <v>2.2156130860895427E-2</v>
      </c>
    </row>
    <row r="1058" spans="1:13">
      <c r="A1058" s="16">
        <v>44488</v>
      </c>
      <c r="B1058">
        <f t="shared" si="651"/>
        <v>1701742</v>
      </c>
      <c r="D1058">
        <f t="shared" si="652"/>
        <v>300858</v>
      </c>
      <c r="E1058">
        <f t="shared" ref="E1058:H1058" si="736">E600</f>
        <v>6847</v>
      </c>
      <c r="F1058">
        <f t="shared" si="736"/>
        <v>303</v>
      </c>
      <c r="G1058">
        <f t="shared" si="736"/>
        <v>255</v>
      </c>
      <c r="H1058">
        <f t="shared" si="736"/>
        <v>48</v>
      </c>
      <c r="J1058">
        <f t="shared" si="654"/>
        <v>6544</v>
      </c>
      <c r="K1058">
        <f t="shared" ref="K1058:L1058" si="737">K600-K$124</f>
        <v>287466</v>
      </c>
      <c r="L1058">
        <f t="shared" si="737"/>
        <v>6673</v>
      </c>
      <c r="M1058" s="17">
        <f t="shared" si="620"/>
        <v>2.2179898822700411E-2</v>
      </c>
    </row>
    <row r="1059" spans="1:13">
      <c r="A1059" s="16">
        <v>44489</v>
      </c>
      <c r="B1059">
        <f t="shared" si="651"/>
        <v>1711841</v>
      </c>
      <c r="D1059">
        <f t="shared" si="652"/>
        <v>301226</v>
      </c>
      <c r="E1059">
        <f t="shared" ref="E1059:H1059" si="738">E601</f>
        <v>6806</v>
      </c>
      <c r="F1059">
        <f t="shared" si="738"/>
        <v>312</v>
      </c>
      <c r="G1059">
        <f t="shared" si="738"/>
        <v>263</v>
      </c>
      <c r="H1059">
        <f t="shared" si="738"/>
        <v>49</v>
      </c>
      <c r="J1059">
        <f t="shared" si="654"/>
        <v>6494</v>
      </c>
      <c r="K1059">
        <f t="shared" ref="K1059:L1059" si="739">K601-K$124</f>
        <v>287870</v>
      </c>
      <c r="L1059">
        <f t="shared" si="739"/>
        <v>6678</v>
      </c>
      <c r="M1059" s="17">
        <f t="shared" si="620"/>
        <v>2.2169401047718324E-2</v>
      </c>
    </row>
    <row r="1060" spans="1:13">
      <c r="A1060" s="16">
        <v>44490</v>
      </c>
      <c r="B1060">
        <f t="shared" si="651"/>
        <v>1714390</v>
      </c>
      <c r="D1060">
        <f t="shared" si="652"/>
        <v>301512</v>
      </c>
      <c r="E1060">
        <f t="shared" ref="E1060:H1060" si="740">E602</f>
        <v>6682</v>
      </c>
      <c r="F1060">
        <f t="shared" si="740"/>
        <v>314</v>
      </c>
      <c r="G1060">
        <f t="shared" si="740"/>
        <v>266</v>
      </c>
      <c r="H1060">
        <f t="shared" si="740"/>
        <v>48</v>
      </c>
      <c r="J1060">
        <f t="shared" si="654"/>
        <v>6368</v>
      </c>
      <c r="K1060">
        <f t="shared" ref="K1060:L1060" si="741">K602-K$124</f>
        <v>288273</v>
      </c>
      <c r="L1060">
        <f t="shared" si="741"/>
        <v>6685</v>
      </c>
      <c r="M1060" s="17">
        <f t="shared" si="620"/>
        <v>2.2171588527156463E-2</v>
      </c>
    </row>
    <row r="1061" spans="1:13">
      <c r="A1061" s="16">
        <v>44491</v>
      </c>
      <c r="B1061">
        <f t="shared" si="651"/>
        <v>1713698</v>
      </c>
      <c r="D1061">
        <f t="shared" si="652"/>
        <v>301912</v>
      </c>
      <c r="E1061">
        <f t="shared" ref="E1061:H1061" si="742">E603</f>
        <v>6695</v>
      </c>
      <c r="F1061">
        <f t="shared" si="742"/>
        <v>308</v>
      </c>
      <c r="G1061">
        <f t="shared" si="742"/>
        <v>264</v>
      </c>
      <c r="H1061">
        <f t="shared" si="742"/>
        <v>44</v>
      </c>
      <c r="J1061">
        <f t="shared" si="654"/>
        <v>6387</v>
      </c>
      <c r="K1061">
        <f t="shared" ref="K1061:L1061" si="743">K603-K$124</f>
        <v>288654</v>
      </c>
      <c r="L1061">
        <f t="shared" si="743"/>
        <v>6691</v>
      </c>
      <c r="M1061" s="17">
        <f t="shared" si="620"/>
        <v>2.2162086965738362E-2</v>
      </c>
    </row>
    <row r="1062" spans="1:13">
      <c r="A1062" s="16">
        <v>44492</v>
      </c>
      <c r="B1062">
        <f t="shared" si="651"/>
        <v>1710476</v>
      </c>
      <c r="D1062">
        <f t="shared" si="652"/>
        <v>302203</v>
      </c>
      <c r="E1062">
        <f t="shared" ref="E1062:H1062" si="744">E604</f>
        <v>6541</v>
      </c>
      <c r="F1062">
        <f t="shared" si="744"/>
        <v>310</v>
      </c>
      <c r="G1062">
        <f t="shared" si="744"/>
        <v>268</v>
      </c>
      <c r="H1062">
        <f t="shared" si="744"/>
        <v>42</v>
      </c>
      <c r="J1062">
        <f t="shared" si="654"/>
        <v>6231</v>
      </c>
      <c r="K1062">
        <f t="shared" ref="K1062:L1062" si="745">K604-K$124</f>
        <v>289093</v>
      </c>
      <c r="L1062">
        <f t="shared" si="745"/>
        <v>6697</v>
      </c>
      <c r="M1062" s="17">
        <f t="shared" si="620"/>
        <v>2.2160600655850536E-2</v>
      </c>
    </row>
    <row r="1063" spans="1:13">
      <c r="A1063" s="16">
        <v>44493</v>
      </c>
      <c r="B1063">
        <f t="shared" si="651"/>
        <v>1709768</v>
      </c>
      <c r="D1063">
        <f t="shared" si="652"/>
        <v>302578</v>
      </c>
      <c r="E1063">
        <f t="shared" ref="E1063:H1063" si="746">E605</f>
        <v>6668</v>
      </c>
      <c r="F1063">
        <f t="shared" si="746"/>
        <v>309</v>
      </c>
      <c r="G1063">
        <f t="shared" si="746"/>
        <v>267</v>
      </c>
      <c r="H1063">
        <f t="shared" si="746"/>
        <v>42</v>
      </c>
      <c r="J1063">
        <f t="shared" si="654"/>
        <v>6359</v>
      </c>
      <c r="K1063">
        <f t="shared" ref="K1063:L1063" si="747">K605-K$124</f>
        <v>289334</v>
      </c>
      <c r="L1063">
        <f t="shared" si="747"/>
        <v>6704</v>
      </c>
      <c r="M1063" s="17">
        <f t="shared" si="620"/>
        <v>2.2156270449272583E-2</v>
      </c>
    </row>
    <row r="1064" spans="1:13">
      <c r="A1064" s="16">
        <v>44494</v>
      </c>
      <c r="B1064">
        <f t="shared" si="651"/>
        <v>1706324</v>
      </c>
      <c r="D1064">
        <f t="shared" si="652"/>
        <v>303021</v>
      </c>
      <c r="E1064">
        <f t="shared" ref="E1064:H1064" si="748">E606</f>
        <v>7030</v>
      </c>
      <c r="F1064">
        <f t="shared" si="748"/>
        <v>329</v>
      </c>
      <c r="G1064">
        <f t="shared" si="748"/>
        <v>290</v>
      </c>
      <c r="H1064">
        <f t="shared" si="748"/>
        <v>39</v>
      </c>
      <c r="J1064">
        <f t="shared" si="654"/>
        <v>6701</v>
      </c>
      <c r="K1064">
        <f t="shared" ref="K1064:L1064" si="749">K606-K$124</f>
        <v>289415</v>
      </c>
      <c r="L1064">
        <f t="shared" si="749"/>
        <v>6704</v>
      </c>
      <c r="M1064" s="17">
        <f t="shared" si="620"/>
        <v>2.2123879203091536E-2</v>
      </c>
    </row>
    <row r="1065" spans="1:13">
      <c r="A1065" s="16">
        <v>44495</v>
      </c>
      <c r="B1065">
        <f t="shared" si="651"/>
        <v>1715489</v>
      </c>
      <c r="D1065">
        <f t="shared" si="652"/>
        <v>303505</v>
      </c>
      <c r="E1065">
        <f t="shared" ref="E1065:H1065" si="750">E607</f>
        <v>7115</v>
      </c>
      <c r="F1065">
        <f t="shared" si="750"/>
        <v>322</v>
      </c>
      <c r="G1065">
        <f t="shared" si="750"/>
        <v>284</v>
      </c>
      <c r="H1065">
        <f t="shared" si="750"/>
        <v>38</v>
      </c>
      <c r="J1065">
        <f t="shared" si="654"/>
        <v>6793</v>
      </c>
      <c r="K1065">
        <f t="shared" ref="K1065:L1065" si="751">K607-K$124</f>
        <v>289806</v>
      </c>
      <c r="L1065">
        <f t="shared" si="751"/>
        <v>6712</v>
      </c>
      <c r="M1065" s="17">
        <f t="shared" ref="M1065:M1077" si="752">L1065/D1065</f>
        <v>2.2114956919984843E-2</v>
      </c>
    </row>
    <row r="1066" spans="1:13">
      <c r="A1066" s="16">
        <v>44496</v>
      </c>
      <c r="B1066">
        <f t="shared" si="651"/>
        <v>1721805</v>
      </c>
      <c r="D1066">
        <f t="shared" si="652"/>
        <v>303787</v>
      </c>
      <c r="E1066">
        <f t="shared" ref="E1066:H1066" si="753">E608</f>
        <v>6979</v>
      </c>
      <c r="F1066">
        <f t="shared" si="753"/>
        <v>318</v>
      </c>
      <c r="G1066">
        <f t="shared" si="753"/>
        <v>280</v>
      </c>
      <c r="H1066">
        <f t="shared" si="753"/>
        <v>38</v>
      </c>
      <c r="J1066">
        <f t="shared" si="654"/>
        <v>6661</v>
      </c>
      <c r="K1066">
        <f t="shared" ref="K1066:L1066" si="754">K608-K$124</f>
        <v>290218</v>
      </c>
      <c r="L1066">
        <f t="shared" si="754"/>
        <v>6718</v>
      </c>
      <c r="M1066" s="17">
        <f t="shared" si="752"/>
        <v>2.2114178684407168E-2</v>
      </c>
    </row>
    <row r="1067" spans="1:13">
      <c r="A1067" s="16">
        <v>44497</v>
      </c>
      <c r="B1067">
        <f t="shared" si="651"/>
        <v>1727411</v>
      </c>
      <c r="D1067">
        <f t="shared" si="652"/>
        <v>304095</v>
      </c>
      <c r="E1067">
        <f t="shared" ref="E1067:H1067" si="755">E609</f>
        <v>7044</v>
      </c>
      <c r="F1067">
        <f t="shared" si="755"/>
        <v>324</v>
      </c>
      <c r="G1067">
        <f t="shared" si="755"/>
        <v>286</v>
      </c>
      <c r="H1067">
        <f t="shared" si="755"/>
        <v>38</v>
      </c>
      <c r="J1067">
        <f t="shared" si="654"/>
        <v>6720</v>
      </c>
      <c r="K1067">
        <f t="shared" ref="K1067:L1067" si="756">K609-K$124</f>
        <v>290452</v>
      </c>
      <c r="L1067">
        <f t="shared" si="756"/>
        <v>6727</v>
      </c>
      <c r="M1067" s="17">
        <f t="shared" si="752"/>
        <v>2.2121376543514364E-2</v>
      </c>
    </row>
    <row r="1068" spans="1:13">
      <c r="A1068" s="16">
        <v>44498</v>
      </c>
      <c r="B1068">
        <f t="shared" si="651"/>
        <v>1725935</v>
      </c>
      <c r="D1068">
        <f t="shared" si="652"/>
        <v>304566</v>
      </c>
      <c r="E1068">
        <f t="shared" ref="E1068:H1068" si="757">E610</f>
        <v>7142</v>
      </c>
      <c r="F1068">
        <f t="shared" si="757"/>
        <v>321</v>
      </c>
      <c r="G1068">
        <f t="shared" si="757"/>
        <v>285</v>
      </c>
      <c r="H1068">
        <f t="shared" si="757"/>
        <v>36</v>
      </c>
      <c r="J1068">
        <f t="shared" si="654"/>
        <v>6821</v>
      </c>
      <c r="K1068">
        <f t="shared" ref="K1068:L1068" si="758">K610-K$124</f>
        <v>290822</v>
      </c>
      <c r="L1068">
        <f t="shared" si="758"/>
        <v>6730</v>
      </c>
      <c r="M1068" s="17">
        <f t="shared" si="752"/>
        <v>2.2097016738572263E-2</v>
      </c>
    </row>
    <row r="1069" spans="1:13">
      <c r="A1069" s="16">
        <v>44499</v>
      </c>
      <c r="B1069">
        <f t="shared" si="651"/>
        <v>1726197</v>
      </c>
      <c r="D1069">
        <f t="shared" si="652"/>
        <v>304851</v>
      </c>
      <c r="E1069">
        <f t="shared" ref="E1069:H1069" si="759">E611</f>
        <v>7162</v>
      </c>
      <c r="F1069">
        <f t="shared" si="759"/>
        <v>318</v>
      </c>
      <c r="G1069">
        <f t="shared" si="759"/>
        <v>285</v>
      </c>
      <c r="H1069">
        <f t="shared" si="759"/>
        <v>33</v>
      </c>
      <c r="J1069">
        <f t="shared" si="654"/>
        <v>6844</v>
      </c>
      <c r="K1069">
        <f t="shared" ref="K1069:L1069" si="760">K611-K$124</f>
        <v>291084</v>
      </c>
      <c r="L1069">
        <f t="shared" si="760"/>
        <v>6733</v>
      </c>
      <c r="M1069" s="17">
        <f t="shared" si="752"/>
        <v>2.208619948761854E-2</v>
      </c>
    </row>
    <row r="1070" spans="1:13">
      <c r="A1070" s="16">
        <v>44500</v>
      </c>
      <c r="B1070">
        <f t="shared" si="651"/>
        <v>1725551</v>
      </c>
      <c r="D1070">
        <f t="shared" si="652"/>
        <v>305152</v>
      </c>
      <c r="E1070">
        <f t="shared" ref="E1070:H1070" si="761">E612</f>
        <v>7197</v>
      </c>
      <c r="F1070">
        <f t="shared" si="761"/>
        <v>321</v>
      </c>
      <c r="G1070">
        <f t="shared" si="761"/>
        <v>288</v>
      </c>
      <c r="H1070">
        <f t="shared" si="761"/>
        <v>33</v>
      </c>
      <c r="J1070">
        <f t="shared" si="654"/>
        <v>6876</v>
      </c>
      <c r="K1070">
        <f t="shared" ref="K1070:L1070" si="762">K612-K$124</f>
        <v>291348</v>
      </c>
      <c r="L1070">
        <f t="shared" si="762"/>
        <v>6735</v>
      </c>
      <c r="M1070" s="17">
        <f t="shared" si="752"/>
        <v>2.2070967911073824E-2</v>
      </c>
    </row>
    <row r="1071" spans="1:13">
      <c r="A1071" s="16">
        <v>44501</v>
      </c>
      <c r="B1071">
        <f t="shared" si="651"/>
        <v>1722556</v>
      </c>
      <c r="D1071">
        <f t="shared" si="652"/>
        <v>305447</v>
      </c>
      <c r="E1071">
        <f t="shared" ref="E1071:H1071" si="763">E613</f>
        <v>7384</v>
      </c>
      <c r="F1071">
        <f t="shared" si="763"/>
        <v>336</v>
      </c>
      <c r="G1071">
        <f t="shared" si="763"/>
        <v>300</v>
      </c>
      <c r="H1071">
        <f t="shared" si="763"/>
        <v>36</v>
      </c>
      <c r="J1071">
        <f t="shared" si="654"/>
        <v>7048</v>
      </c>
      <c r="K1071">
        <f t="shared" ref="K1071:L1071" si="764">K613-K$124</f>
        <v>291454</v>
      </c>
      <c r="L1071">
        <f t="shared" si="764"/>
        <v>6737</v>
      </c>
      <c r="M1071" s="17">
        <f t="shared" si="752"/>
        <v>2.2056199602549707E-2</v>
      </c>
    </row>
    <row r="1072" spans="1:13">
      <c r="A1072" s="16">
        <v>44502</v>
      </c>
      <c r="B1072">
        <f t="shared" si="651"/>
        <v>1725383</v>
      </c>
      <c r="D1072">
        <f t="shared" si="652"/>
        <v>305829</v>
      </c>
      <c r="E1072">
        <f t="shared" ref="E1072:H1072" si="765">E614</f>
        <v>7611</v>
      </c>
      <c r="F1072">
        <f t="shared" si="765"/>
        <v>345</v>
      </c>
      <c r="G1072">
        <f t="shared" si="765"/>
        <v>305</v>
      </c>
      <c r="H1072">
        <f t="shared" si="765"/>
        <v>40</v>
      </c>
      <c r="J1072">
        <f t="shared" si="654"/>
        <v>7266</v>
      </c>
      <c r="K1072">
        <f t="shared" ref="K1072:L1072" si="766">K614-K$124</f>
        <v>291606</v>
      </c>
      <c r="L1072">
        <f t="shared" si="766"/>
        <v>6740</v>
      </c>
      <c r="M1072" s="17">
        <f t="shared" si="752"/>
        <v>2.2038459400514666E-2</v>
      </c>
    </row>
    <row r="1073" spans="1:13">
      <c r="A1073" s="16">
        <v>44503</v>
      </c>
      <c r="B1073">
        <f t="shared" si="651"/>
        <v>1751474</v>
      </c>
      <c r="D1073">
        <f t="shared" si="652"/>
        <v>306227</v>
      </c>
      <c r="E1073">
        <f t="shared" ref="E1073:H1073" si="767">E615</f>
        <v>7401</v>
      </c>
      <c r="F1073">
        <f t="shared" si="767"/>
        <v>345</v>
      </c>
      <c r="G1073">
        <f t="shared" si="767"/>
        <v>305</v>
      </c>
      <c r="H1073">
        <f t="shared" si="767"/>
        <v>40</v>
      </c>
      <c r="J1073">
        <f t="shared" si="654"/>
        <v>7056</v>
      </c>
      <c r="K1073">
        <f t="shared" ref="K1073:L1073" si="768">K615-K$124</f>
        <v>292207</v>
      </c>
      <c r="L1073">
        <f t="shared" si="768"/>
        <v>6747</v>
      </c>
      <c r="M1073" s="17">
        <f t="shared" si="752"/>
        <v>2.2032675107028447E-2</v>
      </c>
    </row>
    <row r="1074" spans="1:13">
      <c r="A1074" s="16">
        <v>44504</v>
      </c>
      <c r="B1074">
        <f t="shared" si="651"/>
        <v>1770047</v>
      </c>
      <c r="D1074">
        <f t="shared" si="652"/>
        <v>306599</v>
      </c>
      <c r="E1074">
        <f t="shared" ref="E1074:H1074" si="769">E616</f>
        <v>7467</v>
      </c>
      <c r="F1074">
        <f t="shared" si="769"/>
        <v>339</v>
      </c>
      <c r="G1074">
        <f t="shared" si="769"/>
        <v>302</v>
      </c>
      <c r="H1074">
        <f t="shared" si="769"/>
        <v>37</v>
      </c>
      <c r="J1074">
        <f t="shared" si="654"/>
        <v>7128</v>
      </c>
      <c r="K1074">
        <f t="shared" ref="K1074:L1074" si="770">K616-K$124</f>
        <v>292509</v>
      </c>
      <c r="L1074">
        <f t="shared" si="770"/>
        <v>6751</v>
      </c>
      <c r="M1074" s="17">
        <f t="shared" si="752"/>
        <v>2.2018988972566773E-2</v>
      </c>
    </row>
    <row r="1075" spans="1:13">
      <c r="A1075" s="16">
        <v>44505</v>
      </c>
      <c r="B1075">
        <f t="shared" si="651"/>
        <v>1779149</v>
      </c>
      <c r="D1075">
        <f t="shared" si="652"/>
        <v>307065</v>
      </c>
      <c r="E1075">
        <f t="shared" ref="E1075:H1075" si="771">E617</f>
        <v>7639</v>
      </c>
      <c r="F1075">
        <f t="shared" si="771"/>
        <v>350</v>
      </c>
      <c r="G1075">
        <f t="shared" si="771"/>
        <v>311</v>
      </c>
      <c r="H1075">
        <f t="shared" si="771"/>
        <v>39</v>
      </c>
      <c r="J1075">
        <f t="shared" si="654"/>
        <v>7289</v>
      </c>
      <c r="K1075">
        <f t="shared" ref="K1075:L1075" si="772">K617-K$124</f>
        <v>292794</v>
      </c>
      <c r="L1075">
        <f t="shared" si="772"/>
        <v>6760</v>
      </c>
      <c r="M1075" s="17">
        <f t="shared" si="752"/>
        <v>2.2014882842394931E-2</v>
      </c>
    </row>
    <row r="1076" spans="1:13">
      <c r="A1076" s="16">
        <v>44506</v>
      </c>
      <c r="B1076">
        <f t="shared" si="651"/>
        <v>1788314</v>
      </c>
      <c r="D1076">
        <f t="shared" si="652"/>
        <v>307366</v>
      </c>
      <c r="E1076">
        <f t="shared" ref="E1076:H1076" si="773">E618</f>
        <v>7572</v>
      </c>
      <c r="F1076">
        <f t="shared" si="773"/>
        <v>367</v>
      </c>
      <c r="G1076">
        <f t="shared" si="773"/>
        <v>324</v>
      </c>
      <c r="H1076">
        <f t="shared" si="773"/>
        <v>43</v>
      </c>
      <c r="J1076">
        <f t="shared" si="654"/>
        <v>7205</v>
      </c>
      <c r="K1076">
        <f t="shared" ref="K1076:L1076" si="774">K618-K$124</f>
        <v>293158</v>
      </c>
      <c r="L1076">
        <f t="shared" si="774"/>
        <v>6764</v>
      </c>
      <c r="M1076" s="17">
        <f t="shared" si="752"/>
        <v>2.2006337721153284E-2</v>
      </c>
    </row>
    <row r="1077" spans="1:13">
      <c r="A1077" s="16">
        <v>44507</v>
      </c>
      <c r="B1077">
        <f t="shared" si="651"/>
        <v>1797519</v>
      </c>
      <c r="D1077">
        <f t="shared" si="652"/>
        <v>307725</v>
      </c>
      <c r="E1077">
        <f t="shared" ref="E1077:H1077" si="775">E619</f>
        <v>7777</v>
      </c>
      <c r="F1077">
        <f t="shared" si="775"/>
        <v>362</v>
      </c>
      <c r="G1077">
        <f t="shared" si="775"/>
        <v>320</v>
      </c>
      <c r="H1077">
        <f t="shared" si="775"/>
        <v>42</v>
      </c>
      <c r="J1077">
        <f t="shared" si="654"/>
        <v>7415</v>
      </c>
      <c r="K1077">
        <f t="shared" ref="K1077:L1077" si="776">K619-K$124</f>
        <v>293310</v>
      </c>
      <c r="L1077">
        <f t="shared" si="776"/>
        <v>6766</v>
      </c>
      <c r="M1077" s="17">
        <f t="shared" si="752"/>
        <v>2.1987163863839466E-2</v>
      </c>
    </row>
    <row r="1078" spans="1:13">
      <c r="A1078" s="16"/>
      <c r="M1078" s="17"/>
    </row>
    <row r="1079" spans="1:13">
      <c r="A1079" s="16"/>
      <c r="M1079" s="17"/>
    </row>
    <row r="1080" spans="1:13">
      <c r="A1080" s="16"/>
      <c r="M1080" s="17"/>
    </row>
    <row r="1081" spans="1:13">
      <c r="A1081" s="16"/>
      <c r="M1081" s="17"/>
    </row>
    <row r="1082" spans="1:13">
      <c r="A1082" s="16"/>
      <c r="M1082" s="17"/>
    </row>
    <row r="1083" spans="1:13">
      <c r="A1083" s="16"/>
      <c r="M1083" s="17"/>
    </row>
    <row r="1084" spans="1:13">
      <c r="A1084" s="16"/>
      <c r="M1084" s="17"/>
    </row>
    <row r="1085" spans="1:13">
      <c r="A1085" s="16"/>
      <c r="M1085" s="17"/>
    </row>
    <row r="1086" spans="1:13">
      <c r="A1086" s="16"/>
      <c r="M1086" s="17"/>
    </row>
    <row r="1087" spans="1:13">
      <c r="A1087" s="16"/>
      <c r="M1087" s="17"/>
    </row>
    <row r="1088" spans="1:13">
      <c r="A1088" s="16"/>
      <c r="M1088" s="17"/>
    </row>
    <row r="1089" spans="1:13">
      <c r="A1089" s="16"/>
      <c r="M1089" s="17"/>
    </row>
    <row r="1090" spans="1:13">
      <c r="A1090" s="16"/>
      <c r="M1090" s="17"/>
    </row>
    <row r="1091" spans="1:13">
      <c r="A1091" s="16"/>
      <c r="M1091" s="17"/>
    </row>
    <row r="1092" spans="1:13">
      <c r="A1092" s="16"/>
      <c r="M1092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689"/>
  <sheetViews>
    <sheetView showGridLines="0" workbookViewId="0">
      <pane ySplit="2" topLeftCell="A679" activePane="bottomLeft" state="frozen"/>
      <selection activeCell="A619" sqref="A619:O626"/>
      <selection pane="bottomLeft" activeCell="A668" sqref="A668:K689"/>
    </sheetView>
  </sheetViews>
  <sheetFormatPr defaultRowHeight="14.4" outlineLevelRow="1"/>
  <cols>
    <col min="2" max="11" width="10.6640625" customWidth="1"/>
  </cols>
  <sheetData>
    <row r="1" spans="1:11" ht="25.5" customHeight="1">
      <c r="A1" s="43" t="s">
        <v>20</v>
      </c>
      <c r="B1" s="43"/>
      <c r="C1" s="43"/>
      <c r="D1" s="43"/>
      <c r="E1" s="43"/>
      <c r="F1" s="43"/>
      <c r="G1" s="43"/>
      <c r="H1" s="43"/>
      <c r="I1" s="43"/>
      <c r="J1" s="43"/>
      <c r="K1" s="43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  <row r="599" spans="1:11">
      <c r="A599" s="4">
        <v>44487</v>
      </c>
      <c r="B599" s="3">
        <f>Tavola1!B599-Tavola1!B598</f>
        <v>10960</v>
      </c>
      <c r="C599" s="3">
        <f>Tavola1!C599-Tavola1!C598</f>
        <v>3326</v>
      </c>
      <c r="D599" s="3">
        <f>Tavola1!D599-Tavola1!D598</f>
        <v>260</v>
      </c>
      <c r="E599" s="3">
        <f>Tavola1!E599-Tavola1!E598</f>
        <v>-152</v>
      </c>
      <c r="F599" s="3">
        <f>Tavola1!F599-Tavola1!F598</f>
        <v>9</v>
      </c>
      <c r="G599" s="3">
        <f>Tavola1!G599-Tavola1!G598</f>
        <v>8</v>
      </c>
      <c r="H599" s="3">
        <f>Tavola1!H599-Tavola1!H598</f>
        <v>1</v>
      </c>
      <c r="I599" s="3">
        <f>Tavola1!J599-Tavola1!J598</f>
        <v>-161</v>
      </c>
      <c r="J599" s="3">
        <f>Tavola1!K599-Tavola1!K598</f>
        <v>407</v>
      </c>
      <c r="K599" s="3">
        <f>Tavola1!L599-Tavola1!L598</f>
        <v>5</v>
      </c>
    </row>
    <row r="600" spans="1:11">
      <c r="A600" s="4">
        <v>44488</v>
      </c>
      <c r="B600" s="3">
        <f>Tavola1!B600-Tavola1!B599</f>
        <v>19282</v>
      </c>
      <c r="C600" s="3">
        <f>Tavola1!C600-Tavola1!C599</f>
        <v>5718</v>
      </c>
      <c r="D600" s="3">
        <f>Tavola1!D600-Tavola1!D599</f>
        <v>264</v>
      </c>
      <c r="E600" s="3">
        <f>Tavola1!E600-Tavola1!E599</f>
        <v>-697</v>
      </c>
      <c r="F600" s="3">
        <f>Tavola1!F600-Tavola1!F599</f>
        <v>6</v>
      </c>
      <c r="G600" s="3">
        <f>Tavola1!G600-Tavola1!G599</f>
        <v>1</v>
      </c>
      <c r="H600" s="3">
        <f>Tavola1!H600-Tavola1!H599</f>
        <v>5</v>
      </c>
      <c r="I600" s="3">
        <f>Tavola1!J600-Tavola1!J599</f>
        <v>-703</v>
      </c>
      <c r="J600" s="3">
        <f>Tavola1!K600-Tavola1!K599</f>
        <v>948</v>
      </c>
      <c r="K600" s="3">
        <f>Tavola1!L600-Tavola1!L599</f>
        <v>13</v>
      </c>
    </row>
    <row r="601" spans="1:11">
      <c r="A601" s="4">
        <v>44489</v>
      </c>
      <c r="B601" s="3">
        <f>Tavola1!B601-Tavola1!B600</f>
        <v>14619</v>
      </c>
      <c r="C601" s="3">
        <f>Tavola1!C601-Tavola1!C600</f>
        <v>6040</v>
      </c>
      <c r="D601" s="3">
        <f>Tavola1!D601-Tavola1!D600</f>
        <v>368</v>
      </c>
      <c r="E601" s="3">
        <f>Tavola1!E601-Tavola1!E600</f>
        <v>-41</v>
      </c>
      <c r="F601" s="3">
        <f>Tavola1!F601-Tavola1!F600</f>
        <v>9</v>
      </c>
      <c r="G601" s="3">
        <f>Tavola1!G601-Tavola1!G600</f>
        <v>8</v>
      </c>
      <c r="H601" s="3">
        <f>Tavola1!H601-Tavola1!H600</f>
        <v>1</v>
      </c>
      <c r="I601" s="3">
        <f>Tavola1!J601-Tavola1!J600</f>
        <v>-50</v>
      </c>
      <c r="J601" s="3">
        <f>Tavola1!K601-Tavola1!K600</f>
        <v>404</v>
      </c>
      <c r="K601" s="3">
        <f>Tavola1!L601-Tavola1!L600</f>
        <v>5</v>
      </c>
    </row>
    <row r="602" spans="1:11">
      <c r="A602" s="4">
        <v>44490</v>
      </c>
      <c r="B602" s="3">
        <f>Tavola1!B602-Tavola1!B601</f>
        <v>15441</v>
      </c>
      <c r="C602" s="3">
        <f>Tavola1!C602-Tavola1!C601</f>
        <v>5246</v>
      </c>
      <c r="D602" s="3">
        <f>Tavola1!D602-Tavola1!D601</f>
        <v>286</v>
      </c>
      <c r="E602" s="3">
        <f>Tavola1!E602-Tavola1!E601</f>
        <v>-124</v>
      </c>
      <c r="F602" s="3">
        <f>Tavola1!F602-Tavola1!F601</f>
        <v>2</v>
      </c>
      <c r="G602" s="3">
        <f>Tavola1!G602-Tavola1!G601</f>
        <v>3</v>
      </c>
      <c r="H602" s="3">
        <f>Tavola1!H602-Tavola1!H601</f>
        <v>-1</v>
      </c>
      <c r="I602" s="3">
        <f>Tavola1!J602-Tavola1!J601</f>
        <v>-126</v>
      </c>
      <c r="J602" s="3">
        <f>Tavola1!K602-Tavola1!K601</f>
        <v>403</v>
      </c>
      <c r="K602" s="3">
        <f>Tavola1!L602-Tavola1!L601</f>
        <v>7</v>
      </c>
    </row>
    <row r="603" spans="1:11">
      <c r="A603" s="4">
        <v>44491</v>
      </c>
      <c r="B603" s="3">
        <f>Tavola1!B603-Tavola1!B602</f>
        <v>13733</v>
      </c>
      <c r="C603" s="3">
        <f>Tavola1!C603-Tavola1!C602</f>
        <v>4249</v>
      </c>
      <c r="D603" s="3">
        <f>Tavola1!D603-Tavola1!D602</f>
        <v>400</v>
      </c>
      <c r="E603" s="3">
        <f>Tavola1!E603-Tavola1!E602</f>
        <v>13</v>
      </c>
      <c r="F603" s="3">
        <f>Tavola1!F603-Tavola1!F602</f>
        <v>-6</v>
      </c>
      <c r="G603" s="3">
        <f>Tavola1!G603-Tavola1!G602</f>
        <v>-2</v>
      </c>
      <c r="H603" s="3">
        <f>Tavola1!H603-Tavola1!H602</f>
        <v>-4</v>
      </c>
      <c r="I603" s="3">
        <f>Tavola1!J603-Tavola1!J602</f>
        <v>19</v>
      </c>
      <c r="J603" s="3">
        <f>Tavola1!K603-Tavola1!K602</f>
        <v>381</v>
      </c>
      <c r="K603" s="3">
        <f>Tavola1!L603-Tavola1!L602</f>
        <v>6</v>
      </c>
    </row>
    <row r="604" spans="1:11">
      <c r="A604" s="4">
        <v>44492</v>
      </c>
      <c r="B604" s="3">
        <f>Tavola1!B604-Tavola1!B603</f>
        <v>12159</v>
      </c>
      <c r="C604" s="3">
        <f>Tavola1!C604-Tavola1!C603</f>
        <v>4599</v>
      </c>
      <c r="D604" s="3">
        <f>Tavola1!D604-Tavola1!D603</f>
        <v>291</v>
      </c>
      <c r="E604" s="3">
        <f>Tavola1!E604-Tavola1!E603</f>
        <v>-154</v>
      </c>
      <c r="F604" s="3">
        <f>Tavola1!F604-Tavola1!F603</f>
        <v>2</v>
      </c>
      <c r="G604" s="3">
        <f>Tavola1!G604-Tavola1!G603</f>
        <v>4</v>
      </c>
      <c r="H604" s="3">
        <f>Tavola1!H604-Tavola1!H603</f>
        <v>-2</v>
      </c>
      <c r="I604" s="3">
        <f>Tavola1!J604-Tavola1!J603</f>
        <v>-156</v>
      </c>
      <c r="J604" s="3">
        <f>Tavola1!K604-Tavola1!K603</f>
        <v>439</v>
      </c>
      <c r="K604" s="3">
        <f>Tavola1!L604-Tavola1!L603</f>
        <v>6</v>
      </c>
    </row>
    <row r="605" spans="1:11">
      <c r="A605" s="4">
        <v>44493</v>
      </c>
      <c r="B605" s="3">
        <f>Tavola1!B605-Tavola1!B604</f>
        <v>9752</v>
      </c>
      <c r="C605" s="3">
        <f>Tavola1!C605-Tavola1!C604</f>
        <v>3602</v>
      </c>
      <c r="D605" s="3">
        <f>Tavola1!D605-Tavola1!D604</f>
        <v>375</v>
      </c>
      <c r="E605" s="3">
        <f>Tavola1!E605-Tavola1!E604</f>
        <v>127</v>
      </c>
      <c r="F605" s="3">
        <f>Tavola1!F605-Tavola1!F604</f>
        <v>-1</v>
      </c>
      <c r="G605" s="3">
        <f>Tavola1!G605-Tavola1!G604</f>
        <v>-1</v>
      </c>
      <c r="H605" s="3">
        <f>Tavola1!H605-Tavola1!H604</f>
        <v>0</v>
      </c>
      <c r="I605" s="3">
        <f>Tavola1!J605-Tavola1!J604</f>
        <v>128</v>
      </c>
      <c r="J605" s="3">
        <f>Tavola1!K605-Tavola1!K604</f>
        <v>241</v>
      </c>
      <c r="K605" s="3">
        <f>Tavola1!L605-Tavola1!L604</f>
        <v>7</v>
      </c>
    </row>
    <row r="606" spans="1:11">
      <c r="A606" s="4">
        <v>44494</v>
      </c>
      <c r="B606" s="3">
        <f>Tavola1!B606-Tavola1!B605</f>
        <v>10037</v>
      </c>
      <c r="C606" s="3">
        <f>Tavola1!C606-Tavola1!C605</f>
        <v>3887</v>
      </c>
      <c r="D606" s="3">
        <f>Tavola1!D606-Tavola1!D605</f>
        <v>443</v>
      </c>
      <c r="E606" s="3">
        <f>Tavola1!E606-Tavola1!E605</f>
        <v>362</v>
      </c>
      <c r="F606" s="3">
        <f>Tavola1!F606-Tavola1!F605</f>
        <v>20</v>
      </c>
      <c r="G606" s="3">
        <f>Tavola1!G606-Tavola1!G605</f>
        <v>23</v>
      </c>
      <c r="H606" s="3">
        <f>Tavola1!H606-Tavola1!H605</f>
        <v>-3</v>
      </c>
      <c r="I606" s="3">
        <f>Tavola1!J606-Tavola1!J605</f>
        <v>342</v>
      </c>
      <c r="J606" s="3">
        <f>Tavola1!K606-Tavola1!K605</f>
        <v>81</v>
      </c>
      <c r="K606" s="3">
        <f>Tavola1!L606-Tavola1!L605</f>
        <v>0</v>
      </c>
    </row>
    <row r="607" spans="1:11">
      <c r="A607" s="4">
        <v>44495</v>
      </c>
      <c r="B607" s="3">
        <f>Tavola1!B607-Tavola1!B606</f>
        <v>17997</v>
      </c>
      <c r="C607" s="3">
        <f>Tavola1!C607-Tavola1!C606</f>
        <v>6769</v>
      </c>
      <c r="D607" s="3">
        <f>Tavola1!D607-Tavola1!D606</f>
        <v>484</v>
      </c>
      <c r="E607" s="3">
        <f>Tavola1!E607-Tavola1!E606</f>
        <v>85</v>
      </c>
      <c r="F607" s="3">
        <f>Tavola1!F607-Tavola1!F606</f>
        <v>-7</v>
      </c>
      <c r="G607" s="3">
        <f>Tavola1!G607-Tavola1!G606</f>
        <v>-6</v>
      </c>
      <c r="H607" s="3">
        <f>Tavola1!H607-Tavola1!H606</f>
        <v>-1</v>
      </c>
      <c r="I607" s="3">
        <f>Tavola1!J607-Tavola1!J606</f>
        <v>92</v>
      </c>
      <c r="J607" s="3">
        <f>Tavola1!K607-Tavola1!K606</f>
        <v>391</v>
      </c>
      <c r="K607" s="3">
        <f>Tavola1!L607-Tavola1!L606</f>
        <v>8</v>
      </c>
    </row>
    <row r="608" spans="1:11">
      <c r="A608" s="4">
        <v>44496</v>
      </c>
      <c r="B608" s="3">
        <f>Tavola1!B608-Tavola1!B607</f>
        <v>12713</v>
      </c>
      <c r="C608" s="3">
        <f>Tavola1!C608-Tavola1!C607</f>
        <v>4755</v>
      </c>
      <c r="D608" s="3">
        <f>Tavola1!D608-Tavola1!D607</f>
        <v>282</v>
      </c>
      <c r="E608" s="3">
        <f>Tavola1!E608-Tavola1!E607</f>
        <v>-136</v>
      </c>
      <c r="F608" s="3">
        <f>Tavola1!F608-Tavola1!F607</f>
        <v>-4</v>
      </c>
      <c r="G608" s="3">
        <f>Tavola1!G608-Tavola1!G607</f>
        <v>-4</v>
      </c>
      <c r="H608" s="3">
        <f>Tavola1!H608-Tavola1!H607</f>
        <v>0</v>
      </c>
      <c r="I608" s="3">
        <f>Tavola1!J608-Tavola1!J607</f>
        <v>-132</v>
      </c>
      <c r="J608" s="3">
        <f>Tavola1!K608-Tavola1!K607</f>
        <v>412</v>
      </c>
      <c r="K608" s="3">
        <f>Tavola1!L608-Tavola1!L607</f>
        <v>6</v>
      </c>
    </row>
    <row r="609" spans="1:11">
      <c r="A609" s="4">
        <v>44497</v>
      </c>
      <c r="B609" s="3">
        <f>Tavola1!B609-Tavola1!B608</f>
        <v>13409</v>
      </c>
      <c r="C609" s="3">
        <f>Tavola1!C609-Tavola1!C608</f>
        <v>4679</v>
      </c>
      <c r="D609" s="3">
        <f>Tavola1!D609-Tavola1!D608</f>
        <v>308</v>
      </c>
      <c r="E609" s="3">
        <f>Tavola1!E609-Tavola1!E608</f>
        <v>65</v>
      </c>
      <c r="F609" s="3">
        <f>Tavola1!F609-Tavola1!F608</f>
        <v>6</v>
      </c>
      <c r="G609" s="3">
        <f>Tavola1!G609-Tavola1!G608</f>
        <v>6</v>
      </c>
      <c r="H609" s="3">
        <f>Tavola1!H609-Tavola1!H608</f>
        <v>0</v>
      </c>
      <c r="I609" s="3">
        <f>Tavola1!J609-Tavola1!J608</f>
        <v>59</v>
      </c>
      <c r="J609" s="3">
        <f>Tavola1!K609-Tavola1!K608</f>
        <v>234</v>
      </c>
      <c r="K609" s="3">
        <f>Tavola1!L609-Tavola1!L608</f>
        <v>9</v>
      </c>
    </row>
    <row r="610" spans="1:11">
      <c r="A610" s="4">
        <v>44498</v>
      </c>
      <c r="B610" s="3">
        <f>Tavola1!B610-Tavola1!B609</f>
        <v>12651</v>
      </c>
      <c r="C610" s="3">
        <f>Tavola1!C610-Tavola1!C609</f>
        <v>4642</v>
      </c>
      <c r="D610" s="3">
        <f>Tavola1!D610-Tavola1!D609</f>
        <v>471</v>
      </c>
      <c r="E610" s="3">
        <f>Tavola1!E610-Tavola1!E609</f>
        <v>98</v>
      </c>
      <c r="F610" s="3">
        <f>Tavola1!F610-Tavola1!F609</f>
        <v>-3</v>
      </c>
      <c r="G610" s="3">
        <f>Tavola1!G610-Tavola1!G609</f>
        <v>-1</v>
      </c>
      <c r="H610" s="3">
        <f>Tavola1!H610-Tavola1!H609</f>
        <v>-2</v>
      </c>
      <c r="I610" s="3">
        <f>Tavola1!J610-Tavola1!J609</f>
        <v>101</v>
      </c>
      <c r="J610" s="3">
        <f>Tavola1!K610-Tavola1!K609</f>
        <v>370</v>
      </c>
      <c r="K610" s="3">
        <f>Tavola1!L610-Tavola1!L609</f>
        <v>3</v>
      </c>
    </row>
    <row r="611" spans="1:11">
      <c r="A611" s="4">
        <v>44499</v>
      </c>
      <c r="B611" s="3">
        <f>Tavola1!B611-Tavola1!B610</f>
        <v>11153</v>
      </c>
      <c r="C611" s="3">
        <f>Tavola1!C611-Tavola1!C610</f>
        <v>3325</v>
      </c>
      <c r="D611" s="3">
        <f>Tavola1!D611-Tavola1!D610</f>
        <v>285</v>
      </c>
      <c r="E611" s="3">
        <f>Tavola1!E611-Tavola1!E610</f>
        <v>20</v>
      </c>
      <c r="F611" s="3">
        <f>Tavola1!F611-Tavola1!F610</f>
        <v>-3</v>
      </c>
      <c r="G611" s="3">
        <f>Tavola1!G611-Tavola1!G610</f>
        <v>0</v>
      </c>
      <c r="H611" s="3">
        <f>Tavola1!H611-Tavola1!H610</f>
        <v>-3</v>
      </c>
      <c r="I611" s="3">
        <f>Tavola1!J611-Tavola1!J610</f>
        <v>23</v>
      </c>
      <c r="J611" s="3">
        <f>Tavola1!K611-Tavola1!K610</f>
        <v>262</v>
      </c>
      <c r="K611" s="3">
        <f>Tavola1!L611-Tavola1!L610</f>
        <v>3</v>
      </c>
    </row>
    <row r="612" spans="1:11">
      <c r="A612" s="4">
        <v>44500</v>
      </c>
      <c r="B612" s="3">
        <f>Tavola1!B612-Tavola1!B611</f>
        <v>11204</v>
      </c>
      <c r="C612" s="3">
        <f>Tavola1!C612-Tavola1!C611</f>
        <v>3574</v>
      </c>
      <c r="D612" s="3">
        <f>Tavola1!D612-Tavola1!D611</f>
        <v>301</v>
      </c>
      <c r="E612" s="3">
        <f>Tavola1!E612-Tavola1!E611</f>
        <v>35</v>
      </c>
      <c r="F612" s="3">
        <f>Tavola1!F612-Tavola1!F611</f>
        <v>3</v>
      </c>
      <c r="G612" s="3">
        <f>Tavola1!G612-Tavola1!G611</f>
        <v>3</v>
      </c>
      <c r="H612" s="3">
        <f>Tavola1!H612-Tavola1!H611</f>
        <v>0</v>
      </c>
      <c r="I612" s="3">
        <f>Tavola1!J612-Tavola1!J611</f>
        <v>32</v>
      </c>
      <c r="J612" s="3">
        <f>Tavola1!K612-Tavola1!K611</f>
        <v>264</v>
      </c>
      <c r="K612" s="3">
        <f>Tavola1!L612-Tavola1!L611</f>
        <v>2</v>
      </c>
    </row>
    <row r="613" spans="1:11">
      <c r="A613" s="4">
        <v>44501</v>
      </c>
      <c r="B613" s="3">
        <f>Tavola1!B613-Tavola1!B612</f>
        <v>7004</v>
      </c>
      <c r="C613" s="3">
        <f>Tavola1!C613-Tavola1!C612</f>
        <v>2744</v>
      </c>
      <c r="D613" s="3">
        <f>Tavola1!D613-Tavola1!D612</f>
        <v>295</v>
      </c>
      <c r="E613" s="3">
        <f>Tavola1!E613-Tavola1!E612</f>
        <v>187</v>
      </c>
      <c r="F613" s="3">
        <f>Tavola1!F613-Tavola1!F612</f>
        <v>15</v>
      </c>
      <c r="G613" s="3">
        <f>Tavola1!G613-Tavola1!G612</f>
        <v>12</v>
      </c>
      <c r="H613" s="3">
        <f>Tavola1!H613-Tavola1!H612</f>
        <v>3</v>
      </c>
      <c r="I613" s="3">
        <f>Tavola1!J613-Tavola1!J612</f>
        <v>172</v>
      </c>
      <c r="J613" s="3">
        <f>Tavola1!K613-Tavola1!K612</f>
        <v>106</v>
      </c>
      <c r="K613" s="3">
        <f>Tavola1!L613-Tavola1!L612</f>
        <v>2</v>
      </c>
    </row>
    <row r="614" spans="1:11">
      <c r="A614" s="4">
        <v>44502</v>
      </c>
      <c r="B614" s="3">
        <f>Tavola1!B614-Tavola1!B613</f>
        <v>13028</v>
      </c>
      <c r="C614" s="3">
        <f>Tavola1!C614-Tavola1!C613</f>
        <v>3711</v>
      </c>
      <c r="D614" s="3">
        <f>Tavola1!D614-Tavola1!D613</f>
        <v>382</v>
      </c>
      <c r="E614" s="3">
        <f>Tavola1!E614-Tavola1!E613</f>
        <v>227</v>
      </c>
      <c r="F614" s="3">
        <f>Tavola1!F614-Tavola1!F613</f>
        <v>9</v>
      </c>
      <c r="G614" s="3">
        <f>Tavola1!G614-Tavola1!G613</f>
        <v>5</v>
      </c>
      <c r="H614" s="3">
        <f>Tavola1!H614-Tavola1!H613</f>
        <v>4</v>
      </c>
      <c r="I614" s="3">
        <f>Tavola1!J614-Tavola1!J613</f>
        <v>218</v>
      </c>
      <c r="J614" s="3">
        <f>Tavola1!K614-Tavola1!K613</f>
        <v>152</v>
      </c>
      <c r="K614" s="3">
        <f>Tavola1!L614-Tavola1!L613</f>
        <v>3</v>
      </c>
    </row>
    <row r="615" spans="1:11">
      <c r="A615" s="4">
        <v>44503</v>
      </c>
      <c r="B615" s="3">
        <f>Tavola1!B615-Tavola1!B614</f>
        <v>33413</v>
      </c>
      <c r="C615" s="3">
        <f>Tavola1!C615-Tavola1!C614</f>
        <v>5565</v>
      </c>
      <c r="D615" s="3">
        <f>Tavola1!D615-Tavola1!D614</f>
        <v>398</v>
      </c>
      <c r="E615" s="3">
        <f>Tavola1!E615-Tavola1!E614</f>
        <v>-210</v>
      </c>
      <c r="F615" s="3">
        <f>Tavola1!F615-Tavola1!F614</f>
        <v>0</v>
      </c>
      <c r="G615" s="3">
        <f>Tavola1!G615-Tavola1!G614</f>
        <v>0</v>
      </c>
      <c r="H615" s="3">
        <f>Tavola1!H615-Tavola1!H614</f>
        <v>0</v>
      </c>
      <c r="I615" s="3">
        <f>Tavola1!J615-Tavola1!J614</f>
        <v>-210</v>
      </c>
      <c r="J615" s="3">
        <f>Tavola1!K615-Tavola1!K614</f>
        <v>601</v>
      </c>
      <c r="K615" s="3">
        <f>Tavola1!L615-Tavola1!L614</f>
        <v>7</v>
      </c>
    </row>
    <row r="616" spans="1:11">
      <c r="A616" s="4">
        <v>44504</v>
      </c>
      <c r="B616" s="3">
        <f>Tavola1!B616-Tavola1!B615</f>
        <v>25266</v>
      </c>
      <c r="C616" s="3">
        <f>Tavola1!C616-Tavola1!C615</f>
        <v>5637</v>
      </c>
      <c r="D616" s="3">
        <f>Tavola1!D616-Tavola1!D615</f>
        <v>372</v>
      </c>
      <c r="E616" s="3">
        <f>Tavola1!E616-Tavola1!E615</f>
        <v>66</v>
      </c>
      <c r="F616" s="3">
        <f>Tavola1!F616-Tavola1!F615</f>
        <v>-6</v>
      </c>
      <c r="G616" s="3">
        <f>Tavola1!G616-Tavola1!G615</f>
        <v>-3</v>
      </c>
      <c r="H616" s="3">
        <f>Tavola1!H616-Tavola1!H615</f>
        <v>-3</v>
      </c>
      <c r="I616" s="3">
        <f>Tavola1!J616-Tavola1!J615</f>
        <v>72</v>
      </c>
      <c r="J616" s="3">
        <f>Tavola1!K616-Tavola1!K615</f>
        <v>302</v>
      </c>
      <c r="K616" s="3">
        <f>Tavola1!L616-Tavola1!L615</f>
        <v>4</v>
      </c>
    </row>
    <row r="617" spans="1:11">
      <c r="A617" s="4">
        <v>44505</v>
      </c>
      <c r="B617" s="3">
        <f>Tavola1!B617-Tavola1!B616</f>
        <v>24601</v>
      </c>
      <c r="C617" s="3">
        <f>Tavola1!C617-Tavola1!C616</f>
        <v>5162</v>
      </c>
      <c r="D617" s="3">
        <f>Tavola1!D617-Tavola1!D616</f>
        <v>466</v>
      </c>
      <c r="E617" s="3">
        <f>Tavola1!E617-Tavola1!E616</f>
        <v>172</v>
      </c>
      <c r="F617" s="3">
        <f>Tavola1!F617-Tavola1!F616</f>
        <v>11</v>
      </c>
      <c r="G617" s="3">
        <f>Tavola1!G617-Tavola1!G616</f>
        <v>9</v>
      </c>
      <c r="H617" s="3">
        <f>Tavola1!H617-Tavola1!H616</f>
        <v>2</v>
      </c>
      <c r="I617" s="3">
        <f>Tavola1!J617-Tavola1!J616</f>
        <v>161</v>
      </c>
      <c r="J617" s="3">
        <f>Tavola1!K617-Tavola1!K616</f>
        <v>285</v>
      </c>
      <c r="K617" s="3">
        <f>Tavola1!L617-Tavola1!L616</f>
        <v>9</v>
      </c>
    </row>
    <row r="618" spans="1:11">
      <c r="A618" s="4">
        <v>44506</v>
      </c>
      <c r="B618" s="3">
        <f>Tavola1!B618-Tavola1!B617</f>
        <v>21104</v>
      </c>
      <c r="C618" s="3">
        <f>Tavola1!C618-Tavola1!C617</f>
        <v>4201</v>
      </c>
      <c r="D618" s="3">
        <f>Tavola1!D618-Tavola1!D617</f>
        <v>301</v>
      </c>
      <c r="E618" s="3">
        <f>Tavola1!E618-Tavola1!E617</f>
        <v>-67</v>
      </c>
      <c r="F618" s="3">
        <f>Tavola1!F618-Tavola1!F617</f>
        <v>17</v>
      </c>
      <c r="G618" s="3">
        <f>Tavola1!G618-Tavola1!G617</f>
        <v>13</v>
      </c>
      <c r="H618" s="3">
        <f>Tavola1!H618-Tavola1!H617</f>
        <v>4</v>
      </c>
      <c r="I618" s="3">
        <f>Tavola1!J618-Tavola1!J617</f>
        <v>-84</v>
      </c>
      <c r="J618" s="3">
        <f>Tavola1!K618-Tavola1!K617</f>
        <v>364</v>
      </c>
      <c r="K618" s="3">
        <f>Tavola1!L618-Tavola1!L617</f>
        <v>4</v>
      </c>
    </row>
    <row r="619" spans="1:11">
      <c r="A619" s="4">
        <v>44507</v>
      </c>
      <c r="B619" s="3">
        <f>Tavola1!B619-Tavola1!B618</f>
        <v>21284</v>
      </c>
      <c r="C619" s="3">
        <f>Tavola1!C619-Tavola1!C618</f>
        <v>3770</v>
      </c>
      <c r="D619" s="3">
        <f>Tavola1!D619-Tavola1!D618</f>
        <v>359</v>
      </c>
      <c r="E619" s="3">
        <f>Tavola1!E619-Tavola1!E618</f>
        <v>205</v>
      </c>
      <c r="F619" s="3">
        <f>Tavola1!F619-Tavola1!F618</f>
        <v>-5</v>
      </c>
      <c r="G619" s="3">
        <f>Tavola1!G619-Tavola1!G618</f>
        <v>-4</v>
      </c>
      <c r="H619" s="3">
        <f>Tavola1!H619-Tavola1!H618</f>
        <v>-1</v>
      </c>
      <c r="I619" s="3">
        <f>Tavola1!J619-Tavola1!J618</f>
        <v>210</v>
      </c>
      <c r="J619" s="3">
        <f>Tavola1!K619-Tavola1!K618</f>
        <v>152</v>
      </c>
      <c r="K619" s="3">
        <f>Tavola1!L619-Tavola1!L618</f>
        <v>2</v>
      </c>
    </row>
    <row r="620" spans="1:11">
      <c r="A620" s="4">
        <v>44508</v>
      </c>
      <c r="B620" s="3">
        <f>Tavola1!B620-Tavola1!B619</f>
        <v>16071</v>
      </c>
      <c r="C620" s="3">
        <f>Tavola1!C620-Tavola1!C619</f>
        <v>7250</v>
      </c>
      <c r="D620" s="3">
        <f>Tavola1!D620-Tavola1!D619</f>
        <v>770</v>
      </c>
      <c r="E620" s="3">
        <f>Tavola1!E620-Tavola1!E619</f>
        <v>648</v>
      </c>
      <c r="F620" s="3">
        <f>Tavola1!F620-Tavola1!F619</f>
        <v>17</v>
      </c>
      <c r="G620" s="3">
        <f>Tavola1!G620-Tavola1!G619</f>
        <v>13</v>
      </c>
      <c r="H620" s="3">
        <f>Tavola1!H620-Tavola1!H619</f>
        <v>4</v>
      </c>
      <c r="I620" s="3">
        <f>Tavola1!J620-Tavola1!J619</f>
        <v>631</v>
      </c>
      <c r="J620" s="3">
        <f>Tavola1!K620-Tavola1!K619</f>
        <v>121</v>
      </c>
      <c r="K620" s="3">
        <f>Tavola1!L620-Tavola1!L619</f>
        <v>1</v>
      </c>
    </row>
    <row r="621" spans="1:11">
      <c r="A621" s="4">
        <v>44509</v>
      </c>
      <c r="B621" s="3">
        <f>Tavola1!B621-Tavola1!B620</f>
        <v>33166</v>
      </c>
      <c r="C621" s="3">
        <f>Tavola1!C621-Tavola1!C620</f>
        <v>6815</v>
      </c>
      <c r="D621" s="3">
        <f>Tavola1!D621-Tavola1!D620</f>
        <v>504</v>
      </c>
      <c r="E621" s="3">
        <f>Tavola1!E621-Tavola1!E620</f>
        <v>199</v>
      </c>
      <c r="F621" s="3">
        <f>Tavola1!F621-Tavola1!F620</f>
        <v>15</v>
      </c>
      <c r="G621" s="3">
        <f>Tavola1!G621-Tavola1!G620</f>
        <v>13</v>
      </c>
      <c r="H621" s="3">
        <f>Tavola1!H621-Tavola1!H620</f>
        <v>2</v>
      </c>
      <c r="I621" s="3">
        <f>Tavola1!J621-Tavola1!J620</f>
        <v>184</v>
      </c>
      <c r="J621" s="3">
        <f>Tavola1!K621-Tavola1!K620</f>
        <v>294</v>
      </c>
      <c r="K621" s="3">
        <f>Tavola1!L621-Tavola1!L620</f>
        <v>11</v>
      </c>
    </row>
    <row r="622" spans="1:11">
      <c r="A622" s="4">
        <v>44510</v>
      </c>
      <c r="B622" s="3">
        <f>Tavola1!B622-Tavola1!B621</f>
        <v>23284</v>
      </c>
      <c r="C622" s="3">
        <f>Tavola1!C622-Tavola1!C621</f>
        <v>6491</v>
      </c>
      <c r="D622" s="3">
        <f>Tavola1!D622-Tavola1!D621</f>
        <v>572</v>
      </c>
      <c r="E622" s="3">
        <f>Tavola1!E622-Tavola1!E621</f>
        <v>47</v>
      </c>
      <c r="F622" s="3">
        <f>Tavola1!F622-Tavola1!F621</f>
        <v>-24</v>
      </c>
      <c r="G622" s="3">
        <f>Tavola1!G622-Tavola1!G621</f>
        <v>-26</v>
      </c>
      <c r="H622" s="3">
        <f>Tavola1!H622-Tavola1!H621</f>
        <v>2</v>
      </c>
      <c r="I622" s="3">
        <f>Tavola1!J622-Tavola1!J621</f>
        <v>71</v>
      </c>
      <c r="J622" s="3">
        <f>Tavola1!K622-Tavola1!K621</f>
        <v>516</v>
      </c>
      <c r="K622" s="3">
        <f>Tavola1!L622-Tavola1!L621</f>
        <v>9</v>
      </c>
    </row>
    <row r="623" spans="1:11">
      <c r="A623" s="4">
        <v>44511</v>
      </c>
      <c r="B623" s="3">
        <f>Tavola1!B623-Tavola1!B622</f>
        <v>26251</v>
      </c>
      <c r="C623" s="3">
        <f>Tavola1!C623-Tavola1!C622</f>
        <v>6267</v>
      </c>
      <c r="D623" s="3">
        <f>Tavola1!D623-Tavola1!D622</f>
        <v>616</v>
      </c>
      <c r="E623" s="3">
        <f>Tavola1!E623-Tavola1!E622</f>
        <v>188</v>
      </c>
      <c r="F623" s="3">
        <f>Tavola1!F623-Tavola1!F622</f>
        <v>-2</v>
      </c>
      <c r="G623" s="3">
        <f>Tavola1!G623-Tavola1!G622</f>
        <v>1</v>
      </c>
      <c r="H623" s="3">
        <f>Tavola1!H623-Tavola1!H622</f>
        <v>-3</v>
      </c>
      <c r="I623" s="3">
        <f>Tavola1!J623-Tavola1!J622</f>
        <v>190</v>
      </c>
      <c r="J623" s="3">
        <f>Tavola1!K623-Tavola1!K622</f>
        <v>419</v>
      </c>
      <c r="K623" s="3">
        <f>Tavola1!L623-Tavola1!L622</f>
        <v>9</v>
      </c>
    </row>
    <row r="624" spans="1:11">
      <c r="A624" s="4">
        <v>44512</v>
      </c>
      <c r="B624" s="3">
        <f>Tavola1!B624-Tavola1!B623</f>
        <v>23109</v>
      </c>
      <c r="C624" s="3">
        <f>Tavola1!C624-Tavola1!C623</f>
        <v>5988</v>
      </c>
      <c r="D624" s="3">
        <f>Tavola1!D624-Tavola1!D623</f>
        <v>546</v>
      </c>
      <c r="E624" s="3">
        <f>Tavola1!E624-Tavola1!E623</f>
        <v>126</v>
      </c>
      <c r="F624" s="3">
        <f>Tavola1!F624-Tavola1!F623</f>
        <v>-10</v>
      </c>
      <c r="G624" s="3">
        <f>Tavola1!G624-Tavola1!G623</f>
        <v>-13</v>
      </c>
      <c r="H624" s="3">
        <f>Tavola1!H624-Tavola1!H623</f>
        <v>3</v>
      </c>
      <c r="I624" s="3">
        <f>Tavola1!J624-Tavola1!J623</f>
        <v>136</v>
      </c>
      <c r="J624" s="3">
        <f>Tavola1!K624-Tavola1!K623</f>
        <v>413</v>
      </c>
      <c r="K624" s="3">
        <f>Tavola1!L624-Tavola1!L623</f>
        <v>7</v>
      </c>
    </row>
    <row r="625" spans="1:11">
      <c r="A625" s="4">
        <v>44513</v>
      </c>
      <c r="B625" s="3">
        <f>Tavola1!B625-Tavola1!B624</f>
        <v>20752</v>
      </c>
      <c r="C625" s="3">
        <f>Tavola1!C625-Tavola1!C624</f>
        <v>5052</v>
      </c>
      <c r="D625" s="3">
        <f>Tavola1!D625-Tavola1!D624</f>
        <v>327</v>
      </c>
      <c r="E625" s="3">
        <f>Tavola1!E625-Tavola1!E624</f>
        <v>21</v>
      </c>
      <c r="F625" s="3">
        <f>Tavola1!F625-Tavola1!F624</f>
        <v>12</v>
      </c>
      <c r="G625" s="3">
        <f>Tavola1!G625-Tavola1!G624</f>
        <v>12</v>
      </c>
      <c r="H625" s="3">
        <f>Tavola1!H625-Tavola1!H624</f>
        <v>0</v>
      </c>
      <c r="I625" s="3">
        <f>Tavola1!J625-Tavola1!J624</f>
        <v>9</v>
      </c>
      <c r="J625" s="3">
        <f>Tavola1!K625-Tavola1!K624</f>
        <v>303</v>
      </c>
      <c r="K625" s="3">
        <f>Tavola1!L625-Tavola1!L624</f>
        <v>3</v>
      </c>
    </row>
    <row r="626" spans="1:11">
      <c r="A626" s="4">
        <v>44514</v>
      </c>
      <c r="B626" s="3">
        <f>Tavola1!B626-Tavola1!B625</f>
        <v>21855</v>
      </c>
      <c r="C626" s="3">
        <f>Tavola1!C626-Tavola1!C625</f>
        <v>3979</v>
      </c>
      <c r="D626" s="3">
        <f>Tavola1!D626-Tavola1!D625</f>
        <v>501</v>
      </c>
      <c r="E626" s="3">
        <f>Tavola1!E626-Tavola1!E625</f>
        <v>71</v>
      </c>
      <c r="F626" s="3">
        <f>Tavola1!F626-Tavola1!F625</f>
        <v>6</v>
      </c>
      <c r="G626" s="3">
        <f>Tavola1!G626-Tavola1!G625</f>
        <v>6</v>
      </c>
      <c r="H626" s="3">
        <f>Tavola1!H626-Tavola1!H625</f>
        <v>0</v>
      </c>
      <c r="I626" s="3">
        <f>Tavola1!J626-Tavola1!J625</f>
        <v>65</v>
      </c>
      <c r="J626" s="3">
        <f>Tavola1!K626-Tavola1!K625</f>
        <v>428</v>
      </c>
      <c r="K626" s="3">
        <f>Tavola1!L626-Tavola1!L625</f>
        <v>2</v>
      </c>
    </row>
    <row r="627" spans="1:11">
      <c r="A627" s="4">
        <v>44515</v>
      </c>
      <c r="B627" s="3">
        <f>Tavola1!B627-Tavola1!B626</f>
        <v>13272</v>
      </c>
      <c r="C627" s="3">
        <f>Tavola1!C627-Tavola1!C626</f>
        <v>4314</v>
      </c>
      <c r="D627" s="3">
        <f>Tavola1!D627-Tavola1!D626</f>
        <v>442</v>
      </c>
      <c r="E627" s="3">
        <f>Tavola1!E627-Tavola1!E626</f>
        <v>355</v>
      </c>
      <c r="F627" s="3">
        <f>Tavola1!F627-Tavola1!F626</f>
        <v>8</v>
      </c>
      <c r="G627" s="3">
        <f>Tavola1!G627-Tavola1!G626</f>
        <v>12</v>
      </c>
      <c r="H627" s="3">
        <f>Tavola1!H627-Tavola1!H626</f>
        <v>-4</v>
      </c>
      <c r="I627" s="3">
        <f>Tavola1!J627-Tavola1!J626</f>
        <v>347</v>
      </c>
      <c r="J627" s="3">
        <f>Tavola1!K627-Tavola1!K626</f>
        <v>84</v>
      </c>
      <c r="K627" s="3">
        <f>Tavola1!L627-Tavola1!L626</f>
        <v>3</v>
      </c>
    </row>
    <row r="628" spans="1:11">
      <c r="A628" s="4">
        <v>44516</v>
      </c>
      <c r="B628" s="3">
        <f>Tavola1!B628-Tavola1!B627</f>
        <v>35221</v>
      </c>
      <c r="C628" s="3">
        <f>Tavola1!C628-Tavola1!C627</f>
        <v>8649</v>
      </c>
      <c r="D628" s="3">
        <f>Tavola1!D628-Tavola1!D627</f>
        <v>552</v>
      </c>
      <c r="E628" s="3">
        <f>Tavola1!E628-Tavola1!E627</f>
        <v>104</v>
      </c>
      <c r="F628" s="3">
        <f>Tavola1!F628-Tavola1!F627</f>
        <v>14</v>
      </c>
      <c r="G628" s="3">
        <f>Tavola1!G628-Tavola1!G627</f>
        <v>13</v>
      </c>
      <c r="H628" s="3">
        <f>Tavola1!H628-Tavola1!H627</f>
        <v>1</v>
      </c>
      <c r="I628" s="3">
        <f>Tavola1!J628-Tavola1!J627</f>
        <v>90</v>
      </c>
      <c r="J628" s="3">
        <f>Tavola1!K628-Tavola1!K627</f>
        <v>432</v>
      </c>
      <c r="K628" s="3">
        <f>Tavola1!L628-Tavola1!L627</f>
        <v>16</v>
      </c>
    </row>
    <row r="629" spans="1:11">
      <c r="A629" s="4">
        <v>44517</v>
      </c>
      <c r="B629" s="3">
        <f>Tavola1!B629-Tavola1!B628</f>
        <v>26376</v>
      </c>
      <c r="C629" s="3">
        <f>Tavola1!C629-Tavola1!C628</f>
        <v>6488</v>
      </c>
      <c r="D629" s="3">
        <f>Tavola1!D629-Tavola1!D628</f>
        <v>491</v>
      </c>
      <c r="E629" s="3">
        <f>Tavola1!E629-Tavola1!E628</f>
        <v>77</v>
      </c>
      <c r="F629" s="3">
        <f>Tavola1!F629-Tavola1!F628</f>
        <v>-4</v>
      </c>
      <c r="G629" s="3">
        <f>Tavola1!G629-Tavola1!G628</f>
        <v>0</v>
      </c>
      <c r="H629" s="3">
        <f>Tavola1!H629-Tavola1!H628</f>
        <v>-4</v>
      </c>
      <c r="I629" s="3">
        <f>Tavola1!J629-Tavola1!J628</f>
        <v>81</v>
      </c>
      <c r="J629" s="3">
        <f>Tavola1!K629-Tavola1!K628</f>
        <v>407</v>
      </c>
      <c r="K629" s="3">
        <f>Tavola1!L629-Tavola1!L628</f>
        <v>7</v>
      </c>
    </row>
    <row r="630" spans="1:11">
      <c r="A630" s="4">
        <v>44518</v>
      </c>
      <c r="B630" s="3">
        <f>Tavola1!B630-Tavola1!B629</f>
        <v>26307</v>
      </c>
      <c r="C630" s="3">
        <f>Tavola1!C630-Tavola1!C629</f>
        <v>6206</v>
      </c>
      <c r="D630" s="3">
        <f>Tavola1!D630-Tavola1!D629</f>
        <v>515</v>
      </c>
      <c r="E630" s="3">
        <f>Tavola1!E630-Tavola1!E629</f>
        <v>121</v>
      </c>
      <c r="F630" s="3">
        <f>Tavola1!F630-Tavola1!F629</f>
        <v>-6</v>
      </c>
      <c r="G630" s="3">
        <f>Tavola1!G630-Tavola1!G629</f>
        <v>-6</v>
      </c>
      <c r="H630" s="3">
        <f>Tavola1!H630-Tavola1!H629</f>
        <v>0</v>
      </c>
      <c r="I630" s="3">
        <f>Tavola1!J630-Tavola1!J629</f>
        <v>127</v>
      </c>
      <c r="J630" s="3">
        <f>Tavola1!K630-Tavola1!K629</f>
        <v>385</v>
      </c>
      <c r="K630" s="3">
        <f>Tavola1!L630-Tavola1!L629</f>
        <v>9</v>
      </c>
    </row>
    <row r="631" spans="1:11">
      <c r="A631" s="4">
        <v>44519</v>
      </c>
      <c r="B631" s="3">
        <f>Tavola1!B631-Tavola1!B630</f>
        <v>27358</v>
      </c>
      <c r="C631" s="3">
        <f>Tavola1!C631-Tavola1!C630</f>
        <v>6867</v>
      </c>
      <c r="D631" s="3">
        <f>Tavola1!D631-Tavola1!D630</f>
        <v>655</v>
      </c>
      <c r="E631" s="3">
        <f>Tavola1!E631-Tavola1!E630</f>
        <v>299</v>
      </c>
      <c r="F631" s="3">
        <f>Tavola1!F631-Tavola1!F630</f>
        <v>-18</v>
      </c>
      <c r="G631" s="3">
        <f>Tavola1!G631-Tavola1!G630</f>
        <v>-13</v>
      </c>
      <c r="H631" s="3">
        <f>Tavola1!H631-Tavola1!H630</f>
        <v>-5</v>
      </c>
      <c r="I631" s="3">
        <f>Tavola1!J631-Tavola1!J630</f>
        <v>317</v>
      </c>
      <c r="J631" s="3">
        <f>Tavola1!K631-Tavola1!K630</f>
        <v>350</v>
      </c>
      <c r="K631" s="3">
        <f>Tavola1!L631-Tavola1!L630</f>
        <v>6</v>
      </c>
    </row>
    <row r="632" spans="1:11">
      <c r="A632" s="4">
        <v>44520</v>
      </c>
      <c r="B632" s="3">
        <f>Tavola1!B632-Tavola1!B631</f>
        <v>25059</v>
      </c>
      <c r="C632" s="3">
        <f>Tavola1!C632-Tavola1!C631</f>
        <v>6570</v>
      </c>
      <c r="D632" s="3">
        <f>Tavola1!D632-Tavola1!D631</f>
        <v>648</v>
      </c>
      <c r="E632" s="3">
        <f>Tavola1!E632-Tavola1!E631</f>
        <v>59</v>
      </c>
      <c r="F632" s="3">
        <f>Tavola1!F632-Tavola1!F631</f>
        <v>16</v>
      </c>
      <c r="G632" s="3">
        <f>Tavola1!G632-Tavola1!G631</f>
        <v>18</v>
      </c>
      <c r="H632" s="3">
        <f>Tavola1!H632-Tavola1!H631</f>
        <v>-2</v>
      </c>
      <c r="I632" s="3">
        <f>Tavola1!J632-Tavola1!J631</f>
        <v>43</v>
      </c>
      <c r="J632" s="3">
        <f>Tavola1!K632-Tavola1!K631</f>
        <v>583</v>
      </c>
      <c r="K632" s="3">
        <f>Tavola1!L632-Tavola1!L631</f>
        <v>6</v>
      </c>
    </row>
    <row r="633" spans="1:11">
      <c r="A633" s="4">
        <v>44521</v>
      </c>
      <c r="B633" s="3">
        <f>Tavola1!B633-Tavola1!B632</f>
        <v>22766</v>
      </c>
      <c r="C633" s="3">
        <f>Tavola1!C633-Tavola1!C632</f>
        <v>5310</v>
      </c>
      <c r="D633" s="3">
        <f>Tavola1!D633-Tavola1!D632</f>
        <v>567</v>
      </c>
      <c r="E633" s="3">
        <f>Tavola1!E633-Tavola1!E632</f>
        <v>290</v>
      </c>
      <c r="F633" s="3">
        <f>Tavola1!F633-Tavola1!F632</f>
        <v>-7</v>
      </c>
      <c r="G633" s="3">
        <f>Tavola1!G633-Tavola1!G632</f>
        <v>-11</v>
      </c>
      <c r="H633" s="3">
        <f>Tavola1!H633-Tavola1!H632</f>
        <v>4</v>
      </c>
      <c r="I633" s="3">
        <f>Tavola1!J633-Tavola1!J632</f>
        <v>297</v>
      </c>
      <c r="J633" s="3">
        <f>Tavola1!K633-Tavola1!K632</f>
        <v>268</v>
      </c>
      <c r="K633" s="3">
        <f>Tavola1!L633-Tavola1!L632</f>
        <v>9</v>
      </c>
    </row>
    <row r="634" spans="1:11">
      <c r="A634" s="4">
        <v>44522</v>
      </c>
      <c r="B634" s="3">
        <f>Tavola1!B634-Tavola1!B633</f>
        <v>13927</v>
      </c>
      <c r="C634" s="3">
        <f>Tavola1!C634-Tavola1!C633</f>
        <v>4025</v>
      </c>
      <c r="D634" s="3">
        <f>Tavola1!D634-Tavola1!D633</f>
        <v>514</v>
      </c>
      <c r="E634" s="3">
        <f>Tavola1!E634-Tavola1!E633</f>
        <v>396</v>
      </c>
      <c r="F634" s="3">
        <f>Tavola1!F634-Tavola1!F633</f>
        <v>14</v>
      </c>
      <c r="G634" s="3">
        <f>Tavola1!G634-Tavola1!G633</f>
        <v>13</v>
      </c>
      <c r="H634" s="3">
        <f>Tavola1!H634-Tavola1!H633</f>
        <v>1</v>
      </c>
      <c r="I634" s="3">
        <f>Tavola1!J634-Tavola1!J633</f>
        <v>382</v>
      </c>
      <c r="J634" s="3">
        <f>Tavola1!K634-Tavola1!K633</f>
        <v>118</v>
      </c>
      <c r="K634" s="3">
        <f>Tavola1!L634-Tavola1!L633</f>
        <v>0</v>
      </c>
    </row>
    <row r="635" spans="1:11">
      <c r="A635" s="4">
        <v>44523</v>
      </c>
      <c r="B635" s="3">
        <f>Tavola1!B635-Tavola1!B634</f>
        <v>34683</v>
      </c>
      <c r="C635" s="3">
        <f>Tavola1!C635-Tavola1!C634</f>
        <v>7606</v>
      </c>
      <c r="D635" s="3">
        <f>Tavola1!D635-Tavola1!D634</f>
        <v>505</v>
      </c>
      <c r="E635" s="3">
        <f>Tavola1!E635-Tavola1!E634</f>
        <v>125</v>
      </c>
      <c r="F635" s="3">
        <f>Tavola1!F635-Tavola1!F634</f>
        <v>-11</v>
      </c>
      <c r="G635" s="3">
        <f>Tavola1!G635-Tavola1!G634</f>
        <v>-12</v>
      </c>
      <c r="H635" s="3">
        <f>Tavola1!H635-Tavola1!H634</f>
        <v>1</v>
      </c>
      <c r="I635" s="3">
        <f>Tavola1!J635-Tavola1!J634</f>
        <v>136</v>
      </c>
      <c r="J635" s="3">
        <f>Tavola1!K635-Tavola1!K634</f>
        <v>364</v>
      </c>
      <c r="K635" s="3">
        <f>Tavola1!L635-Tavola1!L634</f>
        <v>16</v>
      </c>
    </row>
    <row r="636" spans="1:11">
      <c r="A636" s="4">
        <v>44524</v>
      </c>
      <c r="B636" s="3">
        <f>Tavola1!B636-Tavola1!B635</f>
        <v>26385</v>
      </c>
      <c r="C636" s="3">
        <f>Tavola1!C636-Tavola1!C635</f>
        <v>8425</v>
      </c>
      <c r="D636" s="3">
        <f>Tavola1!D636-Tavola1!D635</f>
        <v>702</v>
      </c>
      <c r="E636" s="3">
        <f>Tavola1!E636-Tavola1!E635</f>
        <v>195</v>
      </c>
      <c r="F636" s="3">
        <f>Tavola1!F636-Tavola1!F635</f>
        <v>2</v>
      </c>
      <c r="G636" s="3">
        <f>Tavola1!G636-Tavola1!G635</f>
        <v>3</v>
      </c>
      <c r="H636" s="3">
        <f>Tavola1!H636-Tavola1!H635</f>
        <v>-1</v>
      </c>
      <c r="I636" s="3">
        <f>Tavola1!J636-Tavola1!J635</f>
        <v>193</v>
      </c>
      <c r="J636" s="3">
        <f>Tavola1!K636-Tavola1!K635</f>
        <v>501</v>
      </c>
      <c r="K636" s="3">
        <f>Tavola1!L636-Tavola1!L635</f>
        <v>6</v>
      </c>
    </row>
    <row r="637" spans="1:11">
      <c r="A637" s="4">
        <v>44525</v>
      </c>
      <c r="B637" s="3">
        <f>Tavola1!B637-Tavola1!B636</f>
        <v>28753</v>
      </c>
      <c r="C637" s="3">
        <f>Tavola1!C637-Tavola1!C636</f>
        <v>7403</v>
      </c>
      <c r="D637" s="3">
        <f>Tavola1!D637-Tavola1!D636</f>
        <v>655</v>
      </c>
      <c r="E637" s="3">
        <f>Tavola1!E637-Tavola1!E636</f>
        <v>206</v>
      </c>
      <c r="F637" s="3">
        <f>Tavola1!F637-Tavola1!F636</f>
        <v>-8</v>
      </c>
      <c r="G637" s="3">
        <f>Tavola1!G637-Tavola1!G636</f>
        <v>-8</v>
      </c>
      <c r="H637" s="3">
        <f>Tavola1!H637-Tavola1!H636</f>
        <v>0</v>
      </c>
      <c r="I637" s="3">
        <f>Tavola1!J637-Tavola1!J636</f>
        <v>214</v>
      </c>
      <c r="J637" s="3">
        <f>Tavola1!K637-Tavola1!K636</f>
        <v>444</v>
      </c>
      <c r="K637" s="3">
        <f>Tavola1!L637-Tavola1!L636</f>
        <v>5</v>
      </c>
    </row>
    <row r="638" spans="1:11">
      <c r="A638" s="4">
        <v>44526</v>
      </c>
      <c r="B638" s="3">
        <f>Tavola1!B638-Tavola1!B637</f>
        <v>27091</v>
      </c>
      <c r="C638" s="3">
        <f>Tavola1!C638-Tavola1!C637</f>
        <v>6732</v>
      </c>
      <c r="D638" s="3">
        <f>Tavola1!D638-Tavola1!D637</f>
        <v>809</v>
      </c>
      <c r="E638" s="3">
        <f>Tavola1!E638-Tavola1!E637</f>
        <v>-65</v>
      </c>
      <c r="F638" s="3">
        <f>Tavola1!F638-Tavola1!F637</f>
        <v>-5</v>
      </c>
      <c r="G638" s="3">
        <f>Tavola1!G638-Tavola1!G637</f>
        <v>-7</v>
      </c>
      <c r="H638" s="3">
        <f>Tavola1!H638-Tavola1!H637</f>
        <v>2</v>
      </c>
      <c r="I638" s="3">
        <f>Tavola1!J638-Tavola1!J637</f>
        <v>-60</v>
      </c>
      <c r="J638" s="3">
        <f>Tavola1!K638-Tavola1!K637</f>
        <v>868</v>
      </c>
      <c r="K638" s="3">
        <f>Tavola1!L638-Tavola1!L637</f>
        <v>6</v>
      </c>
    </row>
    <row r="639" spans="1:11">
      <c r="A639" s="4">
        <v>44527</v>
      </c>
      <c r="B639" s="3">
        <f>Tavola1!B639-Tavola1!B638</f>
        <v>26726</v>
      </c>
      <c r="C639" s="3">
        <f>Tavola1!C639-Tavola1!C638</f>
        <v>7143</v>
      </c>
      <c r="D639" s="3">
        <f>Tavola1!D639-Tavola1!D638</f>
        <v>645</v>
      </c>
      <c r="E639" s="3">
        <f>Tavola1!E639-Tavola1!E638</f>
        <v>137</v>
      </c>
      <c r="F639" s="3">
        <f>Tavola1!F639-Tavola1!F638</f>
        <v>-4</v>
      </c>
      <c r="G639" s="3">
        <f>Tavola1!G639-Tavola1!G638</f>
        <v>-6</v>
      </c>
      <c r="H639" s="3">
        <f>Tavola1!H639-Tavola1!H638</f>
        <v>2</v>
      </c>
      <c r="I639" s="3">
        <f>Tavola1!J639-Tavola1!J638</f>
        <v>141</v>
      </c>
      <c r="J639" s="3">
        <f>Tavola1!K639-Tavola1!K638</f>
        <v>500</v>
      </c>
      <c r="K639" s="3">
        <f>Tavola1!L639-Tavola1!L638</f>
        <v>8</v>
      </c>
    </row>
    <row r="640" spans="1:11">
      <c r="A640" s="4">
        <v>44528</v>
      </c>
      <c r="B640" s="3">
        <f>Tavola1!B640-Tavola1!B639</f>
        <v>24785</v>
      </c>
      <c r="C640" s="3">
        <f>Tavola1!C640-Tavola1!C639</f>
        <v>5882</v>
      </c>
      <c r="D640" s="3">
        <f>Tavola1!D640-Tavola1!D639</f>
        <v>777</v>
      </c>
      <c r="E640" s="3">
        <f>Tavola1!E640-Tavola1!E639</f>
        <v>471</v>
      </c>
      <c r="F640" s="3">
        <f>Tavola1!F640-Tavola1!F639</f>
        <v>-8</v>
      </c>
      <c r="G640" s="3">
        <f>Tavola1!G640-Tavola1!G639</f>
        <v>-8</v>
      </c>
      <c r="H640" s="3">
        <f>Tavola1!H640-Tavola1!H639</f>
        <v>0</v>
      </c>
      <c r="I640" s="3">
        <f>Tavola1!J640-Tavola1!J639</f>
        <v>479</v>
      </c>
      <c r="J640" s="3">
        <f>Tavola1!K640-Tavola1!K639</f>
        <v>302</v>
      </c>
      <c r="K640" s="3">
        <f>Tavola1!L640-Tavola1!L639</f>
        <v>4</v>
      </c>
    </row>
    <row r="641" spans="1:11">
      <c r="A641" s="4">
        <v>44529</v>
      </c>
      <c r="B641" s="3">
        <f>Tavola1!B641-Tavola1!B640</f>
        <v>14736</v>
      </c>
      <c r="C641" s="3">
        <f>Tavola1!C641-Tavola1!C640</f>
        <v>4837</v>
      </c>
      <c r="D641" s="3">
        <f>Tavola1!D641-Tavola1!D640</f>
        <v>559</v>
      </c>
      <c r="E641" s="3">
        <f>Tavola1!E641-Tavola1!E640</f>
        <v>361</v>
      </c>
      <c r="F641" s="3">
        <f>Tavola1!F641-Tavola1!F640</f>
        <v>6</v>
      </c>
      <c r="G641" s="3">
        <f>Tavola1!G641-Tavola1!G640</f>
        <v>7</v>
      </c>
      <c r="H641" s="3">
        <f>Tavola1!H641-Tavola1!H640</f>
        <v>-1</v>
      </c>
      <c r="I641" s="3">
        <f>Tavola1!J641-Tavola1!J640</f>
        <v>355</v>
      </c>
      <c r="J641" s="3">
        <f>Tavola1!K641-Tavola1!K640</f>
        <v>192</v>
      </c>
      <c r="K641" s="3">
        <f>Tavola1!L641-Tavola1!L640</f>
        <v>6</v>
      </c>
    </row>
    <row r="642" spans="1:11">
      <c r="A642" s="4">
        <v>44530</v>
      </c>
      <c r="B642" s="3">
        <f>Tavola1!B642-Tavola1!B641</f>
        <v>32398</v>
      </c>
      <c r="C642" s="3">
        <f>Tavola1!C642-Tavola1!C641</f>
        <v>6867</v>
      </c>
      <c r="D642" s="3">
        <f>Tavola1!D642-Tavola1!D641</f>
        <v>545</v>
      </c>
      <c r="E642" s="3">
        <f>Tavola1!E642-Tavola1!E641</f>
        <v>337</v>
      </c>
      <c r="F642" s="3">
        <f>Tavola1!F642-Tavola1!F641</f>
        <v>-14</v>
      </c>
      <c r="G642" s="3">
        <f>Tavola1!G642-Tavola1!G641</f>
        <v>-13</v>
      </c>
      <c r="H642" s="3">
        <f>Tavola1!H642-Tavola1!H641</f>
        <v>-1</v>
      </c>
      <c r="I642" s="3">
        <f>Tavola1!J642-Tavola1!J641</f>
        <v>351</v>
      </c>
      <c r="J642" s="3">
        <f>Tavola1!K642-Tavola1!K641</f>
        <v>200</v>
      </c>
      <c r="K642" s="3">
        <f>Tavola1!L642-Tavola1!L641</f>
        <v>8</v>
      </c>
    </row>
    <row r="643" spans="1:11">
      <c r="A643" s="4">
        <v>44531</v>
      </c>
      <c r="B643" s="3">
        <f>Tavola1!B643-Tavola1!B642</f>
        <v>27940</v>
      </c>
      <c r="C643" s="3">
        <f>Tavola1!C643-Tavola1!C642</f>
        <v>8910</v>
      </c>
      <c r="D643" s="3">
        <f>Tavola1!D643-Tavola1!D642</f>
        <v>729</v>
      </c>
      <c r="E643" s="3">
        <f>Tavola1!E643-Tavola1!E642</f>
        <v>92</v>
      </c>
      <c r="F643" s="3">
        <f>Tavola1!F643-Tavola1!F642</f>
        <v>0</v>
      </c>
      <c r="G643" s="3">
        <f>Tavola1!G643-Tavola1!G642</f>
        <v>0</v>
      </c>
      <c r="H643" s="3">
        <f>Tavola1!H643-Tavola1!H642</f>
        <v>0</v>
      </c>
      <c r="I643" s="3">
        <f>Tavola1!J643-Tavola1!J642</f>
        <v>92</v>
      </c>
      <c r="J643" s="3">
        <f>Tavola1!K643-Tavola1!K642</f>
        <v>628</v>
      </c>
      <c r="K643" s="3">
        <f>Tavola1!L643-Tavola1!L642</f>
        <v>9</v>
      </c>
    </row>
    <row r="644" spans="1:11">
      <c r="A644" s="4">
        <v>44532</v>
      </c>
      <c r="B644" s="3">
        <f>Tavola1!B644-Tavola1!B643</f>
        <v>32711</v>
      </c>
      <c r="C644" s="3">
        <f>Tavola1!C644-Tavola1!C643</f>
        <v>9957</v>
      </c>
      <c r="D644" s="3">
        <f>Tavola1!D644-Tavola1!D643</f>
        <v>675</v>
      </c>
      <c r="E644" s="3">
        <f>Tavola1!E644-Tavola1!E643</f>
        <v>-77</v>
      </c>
      <c r="F644" s="3">
        <f>Tavola1!F644-Tavola1!F643</f>
        <v>0</v>
      </c>
      <c r="G644" s="3">
        <f>Tavola1!G644-Tavola1!G643</f>
        <v>-1</v>
      </c>
      <c r="H644" s="3">
        <f>Tavola1!H644-Tavola1!H643</f>
        <v>1</v>
      </c>
      <c r="I644" s="3">
        <f>Tavola1!J644-Tavola1!J643</f>
        <v>-77</v>
      </c>
      <c r="J644" s="3">
        <f>Tavola1!K644-Tavola1!K643</f>
        <v>748</v>
      </c>
      <c r="K644" s="3">
        <f>Tavola1!L644-Tavola1!L643</f>
        <v>4</v>
      </c>
    </row>
    <row r="645" spans="1:11">
      <c r="A645" s="4">
        <v>44533</v>
      </c>
      <c r="B645" s="3">
        <f>Tavola1!B645-Tavola1!B644</f>
        <v>26359</v>
      </c>
      <c r="C645" s="3">
        <f>Tavola1!C645-Tavola1!C644</f>
        <v>7511</v>
      </c>
      <c r="D645" s="3">
        <f>Tavola1!D645-Tavola1!D644</f>
        <v>836</v>
      </c>
      <c r="E645" s="3">
        <f>Tavola1!E645-Tavola1!E644</f>
        <v>262</v>
      </c>
      <c r="F645" s="3">
        <f>Tavola1!F645-Tavola1!F644</f>
        <v>5</v>
      </c>
      <c r="G645" s="3">
        <f>Tavola1!G645-Tavola1!G644</f>
        <v>4</v>
      </c>
      <c r="H645" s="3">
        <f>Tavola1!H645-Tavola1!H644</f>
        <v>1</v>
      </c>
      <c r="I645" s="3">
        <f>Tavola1!J645-Tavola1!J644</f>
        <v>257</v>
      </c>
      <c r="J645" s="3">
        <f>Tavola1!K645-Tavola1!K644</f>
        <v>569</v>
      </c>
      <c r="K645" s="3">
        <f>Tavola1!L645-Tavola1!L644</f>
        <v>5</v>
      </c>
    </row>
    <row r="646" spans="1:11">
      <c r="A646" s="4">
        <v>44534</v>
      </c>
      <c r="B646" s="3">
        <f>Tavola1!B646-Tavola1!B645</f>
        <v>25952</v>
      </c>
      <c r="C646" s="3">
        <f>Tavola1!C646-Tavola1!C645</f>
        <v>5663</v>
      </c>
      <c r="D646" s="3">
        <f>Tavola1!D646-Tavola1!D645</f>
        <v>549</v>
      </c>
      <c r="E646" s="3">
        <f>Tavola1!E646-Tavola1!E645</f>
        <v>23</v>
      </c>
      <c r="F646" s="3">
        <f>Tavola1!F646-Tavola1!F645</f>
        <v>-11</v>
      </c>
      <c r="G646" s="3">
        <f>Tavola1!G646-Tavola1!G645</f>
        <v>-11</v>
      </c>
      <c r="H646" s="3">
        <f>Tavola1!H646-Tavola1!H645</f>
        <v>0</v>
      </c>
      <c r="I646" s="3">
        <f>Tavola1!J646-Tavola1!J645</f>
        <v>34</v>
      </c>
      <c r="J646" s="3">
        <f>Tavola1!K646-Tavola1!K645</f>
        <v>521</v>
      </c>
      <c r="K646" s="3">
        <f>Tavola1!L646-Tavola1!L645</f>
        <v>5</v>
      </c>
    </row>
    <row r="647" spans="1:11">
      <c r="A647" s="4">
        <v>44535</v>
      </c>
      <c r="B647" s="3">
        <f>Tavola1!B647-Tavola1!B646</f>
        <v>25285</v>
      </c>
      <c r="C647" s="3">
        <f>Tavola1!C647-Tavola1!C646</f>
        <v>6101</v>
      </c>
      <c r="D647" s="3">
        <f>Tavola1!D647-Tavola1!D646</f>
        <v>870</v>
      </c>
      <c r="E647" s="3">
        <f>Tavola1!E647-Tavola1!E646</f>
        <v>472</v>
      </c>
      <c r="F647" s="3">
        <f>Tavola1!F647-Tavola1!F646</f>
        <v>2</v>
      </c>
      <c r="G647" s="3">
        <f>Tavola1!G647-Tavola1!G646</f>
        <v>4</v>
      </c>
      <c r="H647" s="3">
        <f>Tavola1!H647-Tavola1!H646</f>
        <v>-2</v>
      </c>
      <c r="I647" s="3">
        <f>Tavola1!J647-Tavola1!J646</f>
        <v>470</v>
      </c>
      <c r="J647" s="3">
        <f>Tavola1!K647-Tavola1!K646</f>
        <v>392</v>
      </c>
      <c r="K647" s="3">
        <f>Tavola1!L647-Tavola1!L646</f>
        <v>6</v>
      </c>
    </row>
    <row r="648" spans="1:11">
      <c r="A648" s="4">
        <v>44536</v>
      </c>
      <c r="B648" s="3">
        <f>Tavola1!B648-Tavola1!B647</f>
        <v>14969</v>
      </c>
      <c r="C648" s="3">
        <f>Tavola1!C648-Tavola1!C647</f>
        <v>4483</v>
      </c>
      <c r="D648" s="3">
        <f>Tavola1!D648-Tavola1!D647</f>
        <v>505</v>
      </c>
      <c r="E648" s="3">
        <f>Tavola1!E648-Tavola1!E647</f>
        <v>386</v>
      </c>
      <c r="F648" s="3">
        <f>Tavola1!F648-Tavola1!F647</f>
        <v>15</v>
      </c>
      <c r="G648" s="3">
        <f>Tavola1!G648-Tavola1!G647</f>
        <v>13</v>
      </c>
      <c r="H648" s="3">
        <f>Tavola1!H648-Tavola1!H647</f>
        <v>2</v>
      </c>
      <c r="I648" s="3">
        <f>Tavola1!J648-Tavola1!J647</f>
        <v>371</v>
      </c>
      <c r="J648" s="3">
        <f>Tavola1!K648-Tavola1!K647</f>
        <v>113</v>
      </c>
      <c r="K648" s="3">
        <f>Tavola1!L648-Tavola1!L647</f>
        <v>6</v>
      </c>
    </row>
    <row r="649" spans="1:11">
      <c r="A649" s="4">
        <v>44537</v>
      </c>
      <c r="B649" s="3">
        <f>Tavola1!B649-Tavola1!B648</f>
        <v>32170</v>
      </c>
      <c r="C649" s="3">
        <f>Tavola1!C649-Tavola1!C648</f>
        <v>9430</v>
      </c>
      <c r="D649" s="3">
        <f>Tavola1!D649-Tavola1!D648</f>
        <v>975</v>
      </c>
      <c r="E649" s="3">
        <f>Tavola1!E649-Tavola1!E648</f>
        <v>407</v>
      </c>
      <c r="F649" s="3">
        <f>Tavola1!F649-Tavola1!F648</f>
        <v>11</v>
      </c>
      <c r="G649" s="3">
        <f>Tavola1!G649-Tavola1!G648</f>
        <v>10</v>
      </c>
      <c r="H649" s="3">
        <f>Tavola1!H649-Tavola1!H648</f>
        <v>1</v>
      </c>
      <c r="I649" s="3">
        <f>Tavola1!J649-Tavola1!J648</f>
        <v>396</v>
      </c>
      <c r="J649" s="3">
        <f>Tavola1!K649-Tavola1!K648</f>
        <v>558</v>
      </c>
      <c r="K649" s="3">
        <f>Tavola1!L649-Tavola1!L648</f>
        <v>10</v>
      </c>
    </row>
    <row r="650" spans="1:11">
      <c r="A650" s="4">
        <v>44538</v>
      </c>
      <c r="B650" s="3">
        <f>Tavola1!B650-Tavola1!B649</f>
        <v>23329</v>
      </c>
      <c r="C650" s="3">
        <f>Tavola1!C650-Tavola1!C649</f>
        <v>5447</v>
      </c>
      <c r="D650" s="3">
        <f>Tavola1!D650-Tavola1!D649</f>
        <v>618</v>
      </c>
      <c r="E650" s="3">
        <f>Tavola1!E650-Tavola1!E649</f>
        <v>-101</v>
      </c>
      <c r="F650" s="3">
        <f>Tavola1!F650-Tavola1!F649</f>
        <v>-7</v>
      </c>
      <c r="G650" s="3">
        <f>Tavola1!G650-Tavola1!G649</f>
        <v>-7</v>
      </c>
      <c r="H650" s="3">
        <f>Tavola1!H650-Tavola1!H649</f>
        <v>0</v>
      </c>
      <c r="I650" s="3">
        <f>Tavola1!J650-Tavola1!J649</f>
        <v>-94</v>
      </c>
      <c r="J650" s="3">
        <f>Tavola1!K650-Tavola1!K649</f>
        <v>709</v>
      </c>
      <c r="K650" s="3">
        <f>Tavola1!L650-Tavola1!L649</f>
        <v>10</v>
      </c>
    </row>
    <row r="651" spans="1:11">
      <c r="A651" s="4">
        <v>44539</v>
      </c>
      <c r="B651" s="3">
        <f>Tavola1!B651-Tavola1!B650</f>
        <v>16274</v>
      </c>
      <c r="C651" s="3">
        <f>Tavola1!C651-Tavola1!C650</f>
        <v>6601</v>
      </c>
      <c r="D651" s="3">
        <f>Tavola1!D651-Tavola1!D650</f>
        <v>789</v>
      </c>
      <c r="E651" s="3">
        <f>Tavola1!E651-Tavola1!E650</f>
        <v>534</v>
      </c>
      <c r="F651" s="3">
        <f>Tavola1!F651-Tavola1!F650</f>
        <v>21</v>
      </c>
      <c r="G651" s="3">
        <f>Tavola1!G651-Tavola1!G650</f>
        <v>19</v>
      </c>
      <c r="H651" s="3">
        <f>Tavola1!H651-Tavola1!H650</f>
        <v>2</v>
      </c>
      <c r="I651" s="3">
        <f>Tavola1!J651-Tavola1!J650</f>
        <v>513</v>
      </c>
      <c r="J651" s="3">
        <f>Tavola1!K651-Tavola1!K650</f>
        <v>253</v>
      </c>
      <c r="K651" s="3">
        <f>Tavola1!L651-Tavola1!L650</f>
        <v>2</v>
      </c>
    </row>
    <row r="652" spans="1:11">
      <c r="A652" s="4">
        <v>44540</v>
      </c>
      <c r="B652" s="3">
        <f>Tavola1!B652-Tavola1!B651</f>
        <v>32502</v>
      </c>
      <c r="C652" s="3">
        <f>Tavola1!C652-Tavola1!C651</f>
        <v>8247</v>
      </c>
      <c r="D652" s="3">
        <f>Tavola1!D652-Tavola1!D651</f>
        <v>1143</v>
      </c>
      <c r="E652" s="3">
        <f>Tavola1!E652-Tavola1!E651</f>
        <v>564</v>
      </c>
      <c r="F652" s="3">
        <f>Tavola1!F652-Tavola1!F651</f>
        <v>5</v>
      </c>
      <c r="G652" s="3">
        <f>Tavola1!G652-Tavola1!G651</f>
        <v>7</v>
      </c>
      <c r="H652" s="3">
        <f>Tavola1!H652-Tavola1!H651</f>
        <v>-2</v>
      </c>
      <c r="I652" s="3">
        <f>Tavola1!J652-Tavola1!J651</f>
        <v>559</v>
      </c>
      <c r="J652" s="3">
        <f>Tavola1!K652-Tavola1!K651</f>
        <v>573</v>
      </c>
      <c r="K652" s="3">
        <f>Tavola1!L652-Tavola1!L651</f>
        <v>6</v>
      </c>
    </row>
    <row r="653" spans="1:11">
      <c r="A653" s="4">
        <v>44541</v>
      </c>
      <c r="B653" s="3">
        <f>Tavola1!B653-Tavola1!B652</f>
        <v>23720</v>
      </c>
      <c r="C653" s="3">
        <f>Tavola1!C653-Tavola1!C652</f>
        <v>7433</v>
      </c>
      <c r="D653" s="3">
        <f>Tavola1!D653-Tavola1!D652</f>
        <v>887</v>
      </c>
      <c r="E653" s="3">
        <f>Tavola1!E653-Tavola1!E652</f>
        <v>197</v>
      </c>
      <c r="F653" s="3">
        <f>Tavola1!F653-Tavola1!F652</f>
        <v>8</v>
      </c>
      <c r="G653" s="3">
        <f>Tavola1!G653-Tavola1!G652</f>
        <v>10</v>
      </c>
      <c r="H653" s="3">
        <f>Tavola1!H653-Tavola1!H652</f>
        <v>-2</v>
      </c>
      <c r="I653" s="3">
        <f>Tavola1!J653-Tavola1!J652</f>
        <v>189</v>
      </c>
      <c r="J653" s="3">
        <f>Tavola1!K653-Tavola1!K652</f>
        <v>682</v>
      </c>
      <c r="K653" s="3">
        <f>Tavola1!L653-Tavola1!L652</f>
        <v>8</v>
      </c>
    </row>
    <row r="654" spans="1:11">
      <c r="A654" s="4">
        <v>44542</v>
      </c>
      <c r="B654" s="3">
        <f>Tavola1!B654-Tavola1!B653</f>
        <v>21717</v>
      </c>
      <c r="C654" s="3">
        <f>Tavola1!C654-Tavola1!C653</f>
        <v>6649</v>
      </c>
      <c r="D654" s="3">
        <f>Tavola1!D654-Tavola1!D653</f>
        <v>1028</v>
      </c>
      <c r="E654" s="3">
        <f>Tavola1!E654-Tavola1!E653</f>
        <v>714</v>
      </c>
      <c r="F654" s="3">
        <f>Tavola1!F654-Tavola1!F653</f>
        <v>35</v>
      </c>
      <c r="G654" s="3">
        <f>Tavola1!G654-Tavola1!G653</f>
        <v>31</v>
      </c>
      <c r="H654" s="3">
        <f>Tavola1!H654-Tavola1!H653</f>
        <v>4</v>
      </c>
      <c r="I654" s="3">
        <f>Tavola1!J654-Tavola1!J653</f>
        <v>679</v>
      </c>
      <c r="J654" s="3">
        <f>Tavola1!K654-Tavola1!K653</f>
        <v>308</v>
      </c>
      <c r="K654" s="3">
        <f>Tavola1!L654-Tavola1!L653</f>
        <v>6</v>
      </c>
    </row>
    <row r="655" spans="1:11">
      <c r="A655" s="4">
        <v>44543</v>
      </c>
      <c r="B655" s="3">
        <f>Tavola1!B655-Tavola1!B654</f>
        <v>15193</v>
      </c>
      <c r="C655" s="3">
        <f>Tavola1!C655-Tavola1!C654</f>
        <v>4334</v>
      </c>
      <c r="D655" s="3">
        <f>Tavola1!D655-Tavola1!D654</f>
        <v>782</v>
      </c>
      <c r="E655" s="3">
        <f>Tavola1!E655-Tavola1!E654</f>
        <v>486</v>
      </c>
      <c r="F655" s="3">
        <f>Tavola1!F655-Tavola1!F654</f>
        <v>15</v>
      </c>
      <c r="G655" s="3">
        <f>Tavola1!G655-Tavola1!G654</f>
        <v>11</v>
      </c>
      <c r="H655" s="3">
        <f>Tavola1!H655-Tavola1!H654</f>
        <v>4</v>
      </c>
      <c r="I655" s="3">
        <f>Tavola1!J655-Tavola1!J654</f>
        <v>471</v>
      </c>
      <c r="J655" s="3">
        <f>Tavola1!K655-Tavola1!K654</f>
        <v>291</v>
      </c>
      <c r="K655" s="3">
        <f>Tavola1!L655-Tavola1!L654</f>
        <v>5</v>
      </c>
    </row>
    <row r="656" spans="1:11">
      <c r="A656" s="4">
        <v>44544</v>
      </c>
      <c r="B656" s="3">
        <f>Tavola1!B656-Tavola1!B655</f>
        <v>35240</v>
      </c>
      <c r="C656" s="3">
        <f>Tavola1!C656-Tavola1!C655</f>
        <v>8718</v>
      </c>
      <c r="D656" s="3">
        <f>Tavola1!D656-Tavola1!D655</f>
        <v>1037</v>
      </c>
      <c r="E656" s="3">
        <f>Tavola1!E656-Tavola1!E655</f>
        <v>402</v>
      </c>
      <c r="F656" s="3">
        <f>Tavola1!F656-Tavola1!F655</f>
        <v>24</v>
      </c>
      <c r="G656" s="3">
        <f>Tavola1!G656-Tavola1!G655</f>
        <v>28</v>
      </c>
      <c r="H656" s="3">
        <f>Tavola1!H656-Tavola1!H655</f>
        <v>-4</v>
      </c>
      <c r="I656" s="3">
        <f>Tavola1!J656-Tavola1!J655</f>
        <v>378</v>
      </c>
      <c r="J656" s="3">
        <f>Tavola1!K656-Tavola1!K655</f>
        <v>627</v>
      </c>
      <c r="K656" s="3">
        <f>Tavola1!L656-Tavola1!L655</f>
        <v>8</v>
      </c>
    </row>
    <row r="657" spans="1:11">
      <c r="A657" s="4">
        <v>44545</v>
      </c>
      <c r="B657" s="3">
        <f>Tavola1!B657-Tavola1!B656</f>
        <v>31618</v>
      </c>
      <c r="C657" s="3">
        <f>Tavola1!C657-Tavola1!C656</f>
        <v>9326</v>
      </c>
      <c r="D657" s="3">
        <f>Tavola1!D657-Tavola1!D656</f>
        <v>1404</v>
      </c>
      <c r="E657" s="3">
        <f>Tavola1!E657-Tavola1!E656</f>
        <v>613</v>
      </c>
      <c r="F657" s="3">
        <f>Tavola1!F657-Tavola1!F656</f>
        <v>23</v>
      </c>
      <c r="G657" s="3">
        <f>Tavola1!G657-Tavola1!G656</f>
        <v>23</v>
      </c>
      <c r="H657" s="3">
        <f>Tavola1!H657-Tavola1!H656</f>
        <v>0</v>
      </c>
      <c r="I657" s="3">
        <f>Tavola1!J657-Tavola1!J656</f>
        <v>590</v>
      </c>
      <c r="J657" s="3">
        <f>Tavola1!K657-Tavola1!K656</f>
        <v>779</v>
      </c>
      <c r="K657" s="3">
        <f>Tavola1!L657-Tavola1!L656</f>
        <v>12</v>
      </c>
    </row>
    <row r="658" spans="1:11">
      <c r="A658" s="4">
        <v>44546</v>
      </c>
      <c r="B658" s="3">
        <f>Tavola1!B658-Tavola1!B657</f>
        <v>31607</v>
      </c>
      <c r="C658" s="3">
        <f>Tavola1!C658-Tavola1!C657</f>
        <v>8811</v>
      </c>
      <c r="D658" s="3">
        <f>Tavola1!D658-Tavola1!D657</f>
        <v>1346</v>
      </c>
      <c r="E658" s="3">
        <f>Tavola1!E658-Tavola1!E657</f>
        <v>674</v>
      </c>
      <c r="F658" s="3">
        <f>Tavola1!F658-Tavola1!F657</f>
        <v>15</v>
      </c>
      <c r="G658" s="3">
        <f>Tavola1!G658-Tavola1!G657</f>
        <v>11</v>
      </c>
      <c r="H658" s="3">
        <f>Tavola1!H658-Tavola1!H657</f>
        <v>4</v>
      </c>
      <c r="I658" s="3">
        <f>Tavola1!J658-Tavola1!J657</f>
        <v>659</v>
      </c>
      <c r="J658" s="3">
        <f>Tavola1!K658-Tavola1!K657</f>
        <v>661</v>
      </c>
      <c r="K658" s="3">
        <f>Tavola1!L658-Tavola1!L657</f>
        <v>11</v>
      </c>
    </row>
    <row r="659" spans="1:11">
      <c r="A659" s="4">
        <v>44547</v>
      </c>
      <c r="B659" s="3">
        <f>Tavola1!B659-Tavola1!B658</f>
        <v>30762</v>
      </c>
      <c r="C659" s="3">
        <f>Tavola1!C659-Tavola1!C658</f>
        <v>9322</v>
      </c>
      <c r="D659" s="3">
        <f>Tavola1!D659-Tavola1!D658</f>
        <v>1522</v>
      </c>
      <c r="E659" s="3">
        <f>Tavola1!E659-Tavola1!E658</f>
        <v>925</v>
      </c>
      <c r="F659" s="3">
        <f>Tavola1!F659-Tavola1!F658</f>
        <v>21</v>
      </c>
      <c r="G659" s="3">
        <f>Tavola1!G659-Tavola1!G658</f>
        <v>25</v>
      </c>
      <c r="H659" s="3">
        <f>Tavola1!H659-Tavola1!H658</f>
        <v>-4</v>
      </c>
      <c r="I659" s="3">
        <f>Tavola1!J659-Tavola1!J658</f>
        <v>904</v>
      </c>
      <c r="J659" s="3">
        <f>Tavola1!K659-Tavola1!K658</f>
        <v>586</v>
      </c>
      <c r="K659" s="3">
        <f>Tavola1!L659-Tavola1!L658</f>
        <v>11</v>
      </c>
    </row>
    <row r="660" spans="1:11">
      <c r="A660" s="4">
        <v>44548</v>
      </c>
      <c r="B660" s="3">
        <f>Tavola1!B660-Tavola1!B659</f>
        <v>30836</v>
      </c>
      <c r="C660" s="3">
        <f>Tavola1!C660-Tavola1!C659</f>
        <v>9264</v>
      </c>
      <c r="D660" s="3">
        <f>Tavola1!D660-Tavola1!D659</f>
        <v>1368</v>
      </c>
      <c r="E660" s="3">
        <f>Tavola1!E660-Tavola1!E659</f>
        <v>757</v>
      </c>
      <c r="F660" s="3">
        <f>Tavola1!F660-Tavola1!F659</f>
        <v>16</v>
      </c>
      <c r="G660" s="3">
        <f>Tavola1!G660-Tavola1!G659</f>
        <v>9</v>
      </c>
      <c r="H660" s="3">
        <f>Tavola1!H660-Tavola1!H659</f>
        <v>7</v>
      </c>
      <c r="I660" s="3">
        <f>Tavola1!J660-Tavola1!J659</f>
        <v>741</v>
      </c>
      <c r="J660" s="3">
        <f>Tavola1!K660-Tavola1!K659</f>
        <v>601</v>
      </c>
      <c r="K660" s="3">
        <f>Tavola1!L660-Tavola1!L659</f>
        <v>10</v>
      </c>
    </row>
    <row r="661" spans="1:11">
      <c r="A661" s="4">
        <v>44549</v>
      </c>
      <c r="B661" s="3">
        <f>Tavola1!B661-Tavola1!B660</f>
        <v>26781</v>
      </c>
      <c r="C661" s="3">
        <f>Tavola1!C661-Tavola1!C660</f>
        <v>8001</v>
      </c>
      <c r="D661" s="3">
        <f>Tavola1!D661-Tavola1!D660</f>
        <v>1261</v>
      </c>
      <c r="E661" s="3">
        <f>Tavola1!E661-Tavola1!E660</f>
        <v>912</v>
      </c>
      <c r="F661" s="3">
        <f>Tavola1!F661-Tavola1!F660</f>
        <v>26</v>
      </c>
      <c r="G661" s="3">
        <f>Tavola1!G661-Tavola1!G660</f>
        <v>20</v>
      </c>
      <c r="H661" s="3">
        <f>Tavola1!H661-Tavola1!H660</f>
        <v>6</v>
      </c>
      <c r="I661" s="3">
        <f>Tavola1!J661-Tavola1!J660</f>
        <v>886</v>
      </c>
      <c r="J661" s="3">
        <f>Tavola1!K661-Tavola1!K660</f>
        <v>339</v>
      </c>
      <c r="K661" s="3">
        <f>Tavola1!L661-Tavola1!L660</f>
        <v>10</v>
      </c>
    </row>
    <row r="662" spans="1:11">
      <c r="A662" s="4">
        <v>44550</v>
      </c>
      <c r="B662" s="3">
        <f>Tavola1!B662-Tavola1!B661</f>
        <v>13905</v>
      </c>
      <c r="C662" s="3">
        <f>Tavola1!C662-Tavola1!C661</f>
        <v>2818</v>
      </c>
      <c r="D662" s="3">
        <f>Tavola1!D662-Tavola1!D661</f>
        <v>608</v>
      </c>
      <c r="E662" s="3">
        <f>Tavola1!E662-Tavola1!E661</f>
        <v>281</v>
      </c>
      <c r="F662" s="3">
        <f>Tavola1!F662-Tavola1!F661</f>
        <v>16</v>
      </c>
      <c r="G662" s="3">
        <f>Tavola1!G662-Tavola1!G661</f>
        <v>14</v>
      </c>
      <c r="H662" s="3">
        <f>Tavola1!H662-Tavola1!H661</f>
        <v>2</v>
      </c>
      <c r="I662" s="3">
        <f>Tavola1!J662-Tavola1!J661</f>
        <v>265</v>
      </c>
      <c r="J662" s="3">
        <f>Tavola1!K662-Tavola1!K661</f>
        <v>321</v>
      </c>
      <c r="K662" s="3">
        <f>Tavola1!L662-Tavola1!L661</f>
        <v>6</v>
      </c>
    </row>
    <row r="663" spans="1:11">
      <c r="A663" s="4">
        <v>44551</v>
      </c>
      <c r="B663" s="3">
        <f>Tavola1!B663-Tavola1!B662</f>
        <v>31904</v>
      </c>
      <c r="C663" s="3">
        <f>Tavola1!C663-Tavola1!C662</f>
        <v>8377</v>
      </c>
      <c r="D663" s="3">
        <f>Tavola1!D663-Tavola1!D662</f>
        <v>1423</v>
      </c>
      <c r="E663" s="3">
        <f>Tavola1!E663-Tavola1!E662</f>
        <v>866</v>
      </c>
      <c r="F663" s="3">
        <f>Tavola1!F663-Tavola1!F662</f>
        <v>14</v>
      </c>
      <c r="G663" s="3">
        <f>Tavola1!G663-Tavola1!G662</f>
        <v>10</v>
      </c>
      <c r="H663" s="3">
        <f>Tavola1!H663-Tavola1!H662</f>
        <v>4</v>
      </c>
      <c r="I663" s="3">
        <f>Tavola1!J663-Tavola1!J662</f>
        <v>852</v>
      </c>
      <c r="J663" s="3">
        <f>Tavola1!K663-Tavola1!K662</f>
        <v>548</v>
      </c>
      <c r="K663" s="3">
        <f>Tavola1!L663-Tavola1!L662</f>
        <v>9</v>
      </c>
    </row>
    <row r="664" spans="1:11">
      <c r="A664" s="4">
        <v>44552</v>
      </c>
      <c r="B664" s="3">
        <f>Tavola1!B664-Tavola1!B663</f>
        <v>35091</v>
      </c>
      <c r="C664" s="3">
        <f>Tavola1!C664-Tavola1!C663</f>
        <v>8912</v>
      </c>
      <c r="D664" s="3">
        <f>Tavola1!D664-Tavola1!D663</f>
        <v>1450</v>
      </c>
      <c r="E664" s="3">
        <f>Tavola1!E664-Tavola1!E663</f>
        <v>470</v>
      </c>
      <c r="F664" s="3">
        <f>Tavola1!F664-Tavola1!F663</f>
        <v>29</v>
      </c>
      <c r="G664" s="3">
        <f>Tavola1!G664-Tavola1!G663</f>
        <v>23</v>
      </c>
      <c r="H664" s="3">
        <f>Tavola1!H664-Tavola1!H663</f>
        <v>6</v>
      </c>
      <c r="I664" s="3">
        <f>Tavola1!J664-Tavola1!J663</f>
        <v>441</v>
      </c>
      <c r="J664" s="3">
        <f>Tavola1!K664-Tavola1!K663</f>
        <v>963</v>
      </c>
      <c r="K664" s="3">
        <f>Tavola1!L664-Tavola1!L663</f>
        <v>17</v>
      </c>
    </row>
    <row r="665" spans="1:11">
      <c r="A665" s="4">
        <v>44553</v>
      </c>
      <c r="B665" s="3">
        <f>Tavola1!B665-Tavola1!B664</f>
        <v>41651</v>
      </c>
      <c r="C665" s="3">
        <f>Tavola1!C665-Tavola1!C664</f>
        <v>11758</v>
      </c>
      <c r="D665" s="3">
        <f>Tavola1!D665-Tavola1!D664</f>
        <v>2078</v>
      </c>
      <c r="E665" s="3">
        <f>Tavola1!E665-Tavola1!E664</f>
        <v>1231</v>
      </c>
      <c r="F665" s="3">
        <f>Tavola1!F665-Tavola1!F664</f>
        <v>10</v>
      </c>
      <c r="G665" s="3">
        <f>Tavola1!G665-Tavola1!G664</f>
        <v>7</v>
      </c>
      <c r="H665" s="3">
        <f>Tavola1!H665-Tavola1!H664</f>
        <v>3</v>
      </c>
      <c r="I665" s="3">
        <f>Tavola1!J665-Tavola1!J664</f>
        <v>1221</v>
      </c>
      <c r="J665" s="3">
        <f>Tavola1!K665-Tavola1!K664</f>
        <v>832</v>
      </c>
      <c r="K665" s="3">
        <f>Tavola1!L665-Tavola1!L664</f>
        <v>15</v>
      </c>
    </row>
    <row r="666" spans="1:11">
      <c r="A666" s="4">
        <v>44554</v>
      </c>
      <c r="B666" s="3">
        <f>Tavola1!B666-Tavola1!B665</f>
        <v>43199</v>
      </c>
      <c r="C666" s="3">
        <f>Tavola1!C666-Tavola1!C665</f>
        <v>11755</v>
      </c>
      <c r="D666" s="3">
        <f>Tavola1!D666-Tavola1!D665</f>
        <v>2131</v>
      </c>
      <c r="E666" s="3">
        <f>Tavola1!E666-Tavola1!E665</f>
        <v>1530</v>
      </c>
      <c r="F666" s="3">
        <f>Tavola1!F666-Tavola1!F665</f>
        <v>20</v>
      </c>
      <c r="G666" s="3">
        <f>Tavola1!G666-Tavola1!G665</f>
        <v>23</v>
      </c>
      <c r="H666" s="3">
        <f>Tavola1!H666-Tavola1!H665</f>
        <v>-3</v>
      </c>
      <c r="I666" s="3">
        <f>Tavola1!J666-Tavola1!J665</f>
        <v>1510</v>
      </c>
      <c r="J666" s="3">
        <f>Tavola1!K666-Tavola1!K665</f>
        <v>593</v>
      </c>
      <c r="K666" s="3">
        <f>Tavola1!L666-Tavola1!L665</f>
        <v>8</v>
      </c>
    </row>
    <row r="667" spans="1:11">
      <c r="A667" s="4">
        <v>44555</v>
      </c>
      <c r="B667" s="3">
        <f>Tavola1!B667-Tavola1!B666</f>
        <v>48351</v>
      </c>
      <c r="C667" s="3">
        <f>Tavola1!C667-Tavola1!C666</f>
        <v>13611</v>
      </c>
      <c r="D667" s="3">
        <f>Tavola1!D667-Tavola1!D666</f>
        <v>2446</v>
      </c>
      <c r="E667" s="3">
        <f>Tavola1!E667-Tavola1!E666</f>
        <v>1910</v>
      </c>
      <c r="F667" s="3">
        <f>Tavola1!F667-Tavola1!F666</f>
        <v>9</v>
      </c>
      <c r="G667" s="3">
        <f>Tavola1!G667-Tavola1!G666</f>
        <v>6</v>
      </c>
      <c r="H667" s="3">
        <f>Tavola1!H667-Tavola1!H666</f>
        <v>3</v>
      </c>
      <c r="I667" s="3">
        <f>Tavola1!J667-Tavola1!J666</f>
        <v>1901</v>
      </c>
      <c r="J667" s="3">
        <f>Tavola1!K667-Tavola1!K666</f>
        <v>523</v>
      </c>
      <c r="K667" s="3">
        <f>Tavola1!L667-Tavola1!L666</f>
        <v>13</v>
      </c>
    </row>
    <row r="668" spans="1:11">
      <c r="A668" s="4">
        <v>44556</v>
      </c>
      <c r="B668" s="3">
        <f>Tavola1!B668-Tavola1!B667</f>
        <v>15334</v>
      </c>
      <c r="C668" s="3">
        <f>Tavola1!C668-Tavola1!C667</f>
        <v>7466</v>
      </c>
      <c r="D668" s="3">
        <f>Tavola1!D668-Tavola1!D667</f>
        <v>1727</v>
      </c>
      <c r="E668" s="3">
        <f>Tavola1!E668-Tavola1!E667</f>
        <v>1454</v>
      </c>
      <c r="F668" s="3">
        <f>Tavola1!F668-Tavola1!F667</f>
        <v>37</v>
      </c>
      <c r="G668" s="3">
        <f>Tavola1!G668-Tavola1!G667</f>
        <v>36</v>
      </c>
      <c r="H668" s="3">
        <f>Tavola1!H668-Tavola1!H667</f>
        <v>1</v>
      </c>
      <c r="I668" s="3">
        <f>Tavola1!J668-Tavola1!J667</f>
        <v>1417</v>
      </c>
      <c r="J668" s="3">
        <f>Tavola1!K668-Tavola1!K667</f>
        <v>263</v>
      </c>
      <c r="K668" s="3">
        <f>Tavola1!L668-Tavola1!L667</f>
        <v>10</v>
      </c>
    </row>
    <row r="669" spans="1:11">
      <c r="A669" s="4">
        <v>44557</v>
      </c>
      <c r="B669" s="3">
        <f>Tavola1!B669-Tavola1!B668</f>
        <v>18154</v>
      </c>
      <c r="C669" s="3">
        <f>Tavola1!C669-Tavola1!C668</f>
        <v>6890</v>
      </c>
      <c r="D669" s="3">
        <f>Tavola1!D669-Tavola1!D668</f>
        <v>2087</v>
      </c>
      <c r="E669" s="3">
        <f>Tavola1!E669-Tavola1!E668</f>
        <v>1335</v>
      </c>
      <c r="F669" s="3">
        <f>Tavola1!F669-Tavola1!F668</f>
        <v>28</v>
      </c>
      <c r="G669" s="3">
        <f>Tavola1!G669-Tavola1!G668</f>
        <v>24</v>
      </c>
      <c r="H669" s="3">
        <f>Tavola1!H669-Tavola1!H668</f>
        <v>4</v>
      </c>
      <c r="I669" s="3">
        <f>Tavola1!J669-Tavola1!J668</f>
        <v>1307</v>
      </c>
      <c r="J669" s="3">
        <f>Tavola1!K669-Tavola1!K668</f>
        <v>732</v>
      </c>
      <c r="K669" s="3">
        <f>Tavola1!L669-Tavola1!L668</f>
        <v>20</v>
      </c>
    </row>
    <row r="670" spans="1:11">
      <c r="A670" s="4">
        <v>44558</v>
      </c>
      <c r="B670" s="3">
        <f>Tavola1!B670-Tavola1!B669</f>
        <v>50332</v>
      </c>
      <c r="C670" s="3">
        <f>Tavola1!C670-Tavola1!C669</f>
        <v>11878</v>
      </c>
      <c r="D670" s="3">
        <f>Tavola1!D670-Tavola1!D669</f>
        <v>2819</v>
      </c>
      <c r="E670" s="3">
        <f>Tavola1!E670-Tavola1!E669</f>
        <v>2279</v>
      </c>
      <c r="F670" s="3">
        <f>Tavola1!F670-Tavola1!F669</f>
        <v>35</v>
      </c>
      <c r="G670" s="3">
        <f>Tavola1!G670-Tavola1!G669</f>
        <v>28</v>
      </c>
      <c r="H670" s="3">
        <f>Tavola1!H670-Tavola1!H669</f>
        <v>7</v>
      </c>
      <c r="I670" s="3">
        <f>Tavola1!J670-Tavola1!J669</f>
        <v>2244</v>
      </c>
      <c r="J670" s="3">
        <f>Tavola1!K670-Tavola1!K669</f>
        <v>512</v>
      </c>
      <c r="K670" s="3">
        <f>Tavola1!L670-Tavola1!L669</f>
        <v>28</v>
      </c>
    </row>
    <row r="671" spans="1:11">
      <c r="A671" s="4">
        <v>44559</v>
      </c>
      <c r="B671" s="3">
        <f>Tavola1!B671-Tavola1!B670</f>
        <v>55631</v>
      </c>
      <c r="C671" s="3">
        <f>Tavola1!C671-Tavola1!C670</f>
        <v>16329</v>
      </c>
      <c r="D671" s="3">
        <f>Tavola1!D671-Tavola1!D670</f>
        <v>3729</v>
      </c>
      <c r="E671" s="3">
        <f>Tavola1!E671-Tavola1!E670</f>
        <v>3085</v>
      </c>
      <c r="F671" s="3">
        <f>Tavola1!F671-Tavola1!F670</f>
        <v>19</v>
      </c>
      <c r="G671" s="3">
        <f>Tavola1!G671-Tavola1!G670</f>
        <v>18</v>
      </c>
      <c r="H671" s="3">
        <f>Tavola1!H671-Tavola1!H670</f>
        <v>1</v>
      </c>
      <c r="I671" s="3">
        <f>Tavola1!J671-Tavola1!J670</f>
        <v>3066</v>
      </c>
      <c r="J671" s="3">
        <f>Tavola1!K671-Tavola1!K670</f>
        <v>638</v>
      </c>
      <c r="K671" s="3">
        <f>Tavola1!L671-Tavola1!L670</f>
        <v>6</v>
      </c>
    </row>
    <row r="672" spans="1:11">
      <c r="A672" s="4">
        <v>44560</v>
      </c>
      <c r="B672" s="3">
        <f>Tavola1!B672-Tavola1!B671</f>
        <v>55769</v>
      </c>
      <c r="C672" s="3">
        <f>Tavola1!C672-Tavola1!C671</f>
        <v>18098</v>
      </c>
      <c r="D672" s="3">
        <f>Tavola1!D672-Tavola1!D671</f>
        <v>4081</v>
      </c>
      <c r="E672" s="3">
        <f>Tavola1!E672-Tavola1!E671</f>
        <v>2718</v>
      </c>
      <c r="F672" s="3">
        <f>Tavola1!F672-Tavola1!F671</f>
        <v>42</v>
      </c>
      <c r="G672" s="3">
        <f>Tavola1!G672-Tavola1!G671</f>
        <v>39</v>
      </c>
      <c r="H672" s="3">
        <f>Tavola1!H672-Tavola1!H671</f>
        <v>3</v>
      </c>
      <c r="I672" s="3">
        <f>Tavola1!J672-Tavola1!J671</f>
        <v>2676</v>
      </c>
      <c r="J672" s="3">
        <f>Tavola1!K672-Tavola1!K671</f>
        <v>1346</v>
      </c>
      <c r="K672" s="3">
        <f>Tavola1!L672-Tavola1!L671</f>
        <v>17</v>
      </c>
    </row>
    <row r="673" spans="1:11">
      <c r="A673" s="4">
        <v>44561</v>
      </c>
      <c r="B673" s="3">
        <f>Tavola1!B673-Tavola1!B672</f>
        <v>62437</v>
      </c>
      <c r="C673" s="3">
        <f>Tavola1!C673-Tavola1!C672</f>
        <v>21420</v>
      </c>
      <c r="D673" s="3">
        <f>Tavola1!D673-Tavola1!D672</f>
        <v>5479</v>
      </c>
      <c r="E673" s="3">
        <f>Tavola1!E673-Tavola1!E672</f>
        <v>4636</v>
      </c>
      <c r="F673" s="3">
        <f>Tavola1!F673-Tavola1!F672</f>
        <v>13</v>
      </c>
      <c r="G673" s="3">
        <f>Tavola1!G673-Tavola1!G672</f>
        <v>7</v>
      </c>
      <c r="H673" s="3">
        <f>Tavola1!H673-Tavola1!H672</f>
        <v>6</v>
      </c>
      <c r="I673" s="3">
        <f>Tavola1!J673-Tavola1!J672</f>
        <v>4623</v>
      </c>
      <c r="J673" s="3">
        <f>Tavola1!K673-Tavola1!K672</f>
        <v>839</v>
      </c>
      <c r="K673" s="3">
        <f>Tavola1!L673-Tavola1!L672</f>
        <v>4</v>
      </c>
    </row>
    <row r="674" spans="1:11">
      <c r="A674" s="4">
        <v>44562</v>
      </c>
      <c r="B674" s="3">
        <f>Tavola1!B674-Tavola1!B673</f>
        <v>56390</v>
      </c>
      <c r="C674" s="3">
        <f>Tavola1!C674-Tavola1!C673</f>
        <v>20826</v>
      </c>
      <c r="D674" s="3">
        <f>Tavola1!D674-Tavola1!D673</f>
        <v>5764</v>
      </c>
      <c r="E674" s="3">
        <f>Tavola1!E674-Tavola1!E673</f>
        <v>5183</v>
      </c>
      <c r="F674" s="3">
        <f>Tavola1!F674-Tavola1!F673</f>
        <v>23</v>
      </c>
      <c r="G674" s="3">
        <f>Tavola1!G674-Tavola1!G673</f>
        <v>19</v>
      </c>
      <c r="H674" s="3">
        <f>Tavola1!H674-Tavola1!H673</f>
        <v>4</v>
      </c>
      <c r="I674" s="3">
        <f>Tavola1!J674-Tavola1!J673</f>
        <v>5160</v>
      </c>
      <c r="J674" s="3">
        <f>Tavola1!K674-Tavola1!K673</f>
        <v>569</v>
      </c>
      <c r="K674" s="3">
        <f>Tavola1!L674-Tavola1!L673</f>
        <v>12</v>
      </c>
    </row>
    <row r="675" spans="1:11">
      <c r="A675" s="4">
        <v>44563</v>
      </c>
      <c r="B675" s="3">
        <f>Tavola1!B675-Tavola1!B674</f>
        <v>22832</v>
      </c>
      <c r="C675" s="3">
        <f>Tavola1!C675-Tavola1!C674</f>
        <v>12015</v>
      </c>
      <c r="D675" s="3">
        <f>Tavola1!D675-Tavola1!D674</f>
        <v>3964</v>
      </c>
      <c r="E675" s="3">
        <f>Tavola1!E675-Tavola1!E674</f>
        <v>3531</v>
      </c>
      <c r="F675" s="3">
        <f>Tavola1!F675-Tavola1!F674</f>
        <v>48</v>
      </c>
      <c r="G675" s="3">
        <f>Tavola1!G675-Tavola1!G674</f>
        <v>43</v>
      </c>
      <c r="H675" s="3">
        <f>Tavola1!H675-Tavola1!H674</f>
        <v>5</v>
      </c>
      <c r="I675" s="3">
        <f>Tavola1!J675-Tavola1!J674</f>
        <v>3483</v>
      </c>
      <c r="J675" s="3">
        <f>Tavola1!K675-Tavola1!K674</f>
        <v>420</v>
      </c>
      <c r="K675" s="3">
        <f>Tavola1!L675-Tavola1!L674</f>
        <v>13</v>
      </c>
    </row>
    <row r="676" spans="1:11">
      <c r="A676" s="4">
        <v>44564</v>
      </c>
      <c r="B676" s="3">
        <f>Tavola1!B676-Tavola1!B675</f>
        <v>25286</v>
      </c>
      <c r="C676" s="3">
        <f>Tavola1!C676-Tavola1!C675</f>
        <v>10644</v>
      </c>
      <c r="D676" s="3">
        <f>Tavola1!D676-Tavola1!D675</f>
        <v>4384</v>
      </c>
      <c r="E676" s="3">
        <f>Tavola1!E676-Tavola1!E675</f>
        <v>4084</v>
      </c>
      <c r="F676" s="3">
        <f>Tavola1!F676-Tavola1!F675</f>
        <v>66</v>
      </c>
      <c r="G676" s="3">
        <f>Tavola1!G676-Tavola1!G675</f>
        <v>61</v>
      </c>
      <c r="H676" s="3">
        <f>Tavola1!H676-Tavola1!H675</f>
        <v>5</v>
      </c>
      <c r="I676" s="3">
        <f>Tavola1!J676-Tavola1!J675</f>
        <v>4018</v>
      </c>
      <c r="J676" s="3">
        <f>Tavola1!K676-Tavola1!K675</f>
        <v>284</v>
      </c>
      <c r="K676" s="3">
        <f>Tavola1!L676-Tavola1!L675</f>
        <v>16</v>
      </c>
    </row>
    <row r="677" spans="1:11">
      <c r="A677" s="4">
        <v>44565</v>
      </c>
      <c r="B677" s="3">
        <f>Tavola1!B677-Tavola1!B676</f>
        <v>59829</v>
      </c>
      <c r="C677" s="3">
        <f>Tavola1!C677-Tavola1!C676</f>
        <v>16246</v>
      </c>
      <c r="D677" s="3">
        <f>Tavola1!D677-Tavola1!D676</f>
        <v>6415</v>
      </c>
      <c r="E677" s="3">
        <f>Tavola1!E677-Tavola1!E676</f>
        <v>5542</v>
      </c>
      <c r="F677" s="3">
        <f>Tavola1!F677-Tavola1!F676</f>
        <v>23</v>
      </c>
      <c r="G677" s="3">
        <f>Tavola1!G677-Tavola1!G676</f>
        <v>21</v>
      </c>
      <c r="H677" s="3">
        <f>Tavola1!H677-Tavola1!H676</f>
        <v>2</v>
      </c>
      <c r="I677" s="3">
        <f>Tavola1!J677-Tavola1!J676</f>
        <v>5519</v>
      </c>
      <c r="J677" s="3">
        <f>Tavola1!K677-Tavola1!K676</f>
        <v>833</v>
      </c>
      <c r="K677" s="3">
        <f>Tavola1!L677-Tavola1!L676</f>
        <v>40</v>
      </c>
    </row>
    <row r="678" spans="1:11">
      <c r="A678" s="4">
        <v>44566</v>
      </c>
      <c r="B678" s="3">
        <f>Tavola1!B678-Tavola1!B677</f>
        <v>60862</v>
      </c>
      <c r="C678" s="3">
        <f>Tavola1!C678-Tavola1!C677</f>
        <v>22592</v>
      </c>
      <c r="D678" s="3">
        <f>Tavola1!D678-Tavola1!D677</f>
        <v>7328</v>
      </c>
      <c r="E678" s="3">
        <f>Tavola1!E678-Tavola1!E677</f>
        <v>6276</v>
      </c>
      <c r="F678" s="3">
        <f>Tavola1!F678-Tavola1!F677</f>
        <v>21</v>
      </c>
      <c r="G678" s="3">
        <f>Tavola1!G678-Tavola1!G677</f>
        <v>20</v>
      </c>
      <c r="H678" s="3">
        <f>Tavola1!H678-Tavola1!H677</f>
        <v>1</v>
      </c>
      <c r="I678" s="3">
        <f>Tavola1!J678-Tavola1!J677</f>
        <v>6255</v>
      </c>
      <c r="J678" s="3">
        <f>Tavola1!K678-Tavola1!K677</f>
        <v>1020</v>
      </c>
      <c r="K678" s="3">
        <f>Tavola1!L678-Tavola1!L677</f>
        <v>32</v>
      </c>
    </row>
    <row r="679" spans="1:11">
      <c r="A679" s="4">
        <v>44567</v>
      </c>
      <c r="B679" s="3">
        <f>Tavola1!B679-Tavola1!B678</f>
        <v>59933</v>
      </c>
      <c r="C679" s="3">
        <f>Tavola1!C679-Tavola1!C678</f>
        <v>58310</v>
      </c>
      <c r="D679" s="3">
        <f>Tavola1!D679-Tavola1!D678</f>
        <v>14269</v>
      </c>
      <c r="E679" s="3">
        <f>Tavola1!E679-Tavola1!E678</f>
        <v>12918</v>
      </c>
      <c r="F679" s="3">
        <f>Tavola1!F679-Tavola1!F678</f>
        <v>35</v>
      </c>
      <c r="G679" s="3">
        <f>Tavola1!G679-Tavola1!G678</f>
        <v>31</v>
      </c>
      <c r="H679" s="3">
        <f>Tavola1!H679-Tavola1!H678</f>
        <v>4</v>
      </c>
      <c r="I679" s="3">
        <f>Tavola1!J679-Tavola1!J678</f>
        <v>12883</v>
      </c>
      <c r="J679" s="3">
        <f>Tavola1!K679-Tavola1!K678</f>
        <v>1332</v>
      </c>
      <c r="K679" s="3">
        <f>Tavola1!L679-Tavola1!L678</f>
        <v>19</v>
      </c>
    </row>
    <row r="680" spans="1:11">
      <c r="A680" s="4">
        <v>44568</v>
      </c>
      <c r="B680" s="3">
        <f>Tavola1!B680-Tavola1!B679</f>
        <v>28804</v>
      </c>
      <c r="C680" s="3">
        <f>Tavola1!C680-Tavola1!C679</f>
        <v>26216</v>
      </c>
      <c r="D680" s="3">
        <f>Tavola1!D680-Tavola1!D679</f>
        <v>9248</v>
      </c>
      <c r="E680" s="3">
        <f>Tavola1!E680-Tavola1!E679</f>
        <v>8268</v>
      </c>
      <c r="F680" s="3">
        <f>Tavola1!F680-Tavola1!F679</f>
        <v>75</v>
      </c>
      <c r="G680" s="3">
        <f>Tavola1!G680-Tavola1!G679</f>
        <v>59</v>
      </c>
      <c r="H680" s="3">
        <f>Tavola1!H680-Tavola1!H679</f>
        <v>16</v>
      </c>
      <c r="I680" s="3">
        <f>Tavola1!J680-Tavola1!J679</f>
        <v>8193</v>
      </c>
      <c r="J680" s="3">
        <f>Tavola1!K680-Tavola1!K679</f>
        <v>971</v>
      </c>
      <c r="K680" s="3">
        <f>Tavola1!L680-Tavola1!L679</f>
        <v>9</v>
      </c>
    </row>
    <row r="681" spans="1:11">
      <c r="A681" s="4">
        <v>44569</v>
      </c>
      <c r="B681" s="3">
        <f>Tavola1!B681-Tavola1!B680</f>
        <v>45921</v>
      </c>
      <c r="C681" s="3">
        <f>Tavola1!C681-Tavola1!C680</f>
        <v>45355</v>
      </c>
      <c r="D681" s="3">
        <f>Tavola1!D681-Tavola1!D680</f>
        <v>12425</v>
      </c>
      <c r="E681" s="3">
        <f>Tavola1!E681-Tavola1!E680</f>
        <v>11167</v>
      </c>
      <c r="F681" s="3">
        <f>Tavola1!F681-Tavola1!F680</f>
        <v>49</v>
      </c>
      <c r="G681" s="3">
        <f>Tavola1!G681-Tavola1!G680</f>
        <v>47</v>
      </c>
      <c r="H681" s="3">
        <f>Tavola1!H681-Tavola1!H680</f>
        <v>2</v>
      </c>
      <c r="I681" s="3">
        <f>Tavola1!J681-Tavola1!J680</f>
        <v>11118</v>
      </c>
      <c r="J681" s="3">
        <f>Tavola1!K681-Tavola1!K680</f>
        <v>1234</v>
      </c>
      <c r="K681" s="3">
        <f>Tavola1!L681-Tavola1!L680</f>
        <v>24</v>
      </c>
    </row>
    <row r="682" spans="1:11">
      <c r="A682" s="4">
        <v>44570</v>
      </c>
      <c r="B682" s="3">
        <f>Tavola1!B682-Tavola1!B681</f>
        <v>50910</v>
      </c>
      <c r="C682" s="3">
        <f>Tavola1!C682-Tavola1!C681</f>
        <v>50132</v>
      </c>
      <c r="D682" s="3">
        <f>Tavola1!D682-Tavola1!D681</f>
        <v>12949</v>
      </c>
      <c r="E682" s="3">
        <f>Tavola1!E682-Tavola1!E681</f>
        <v>12226</v>
      </c>
      <c r="F682" s="3">
        <f>Tavola1!F682-Tavola1!F681</f>
        <v>74</v>
      </c>
      <c r="G682" s="3">
        <f>Tavola1!G682-Tavola1!G681</f>
        <v>73</v>
      </c>
      <c r="H682" s="3">
        <f>Tavola1!H682-Tavola1!H681</f>
        <v>1</v>
      </c>
      <c r="I682" s="3">
        <f>Tavola1!J682-Tavola1!J681</f>
        <v>12152</v>
      </c>
      <c r="J682" s="3">
        <f>Tavola1!K682-Tavola1!K681</f>
        <v>708</v>
      </c>
      <c r="K682" s="3">
        <f>Tavola1!L682-Tavola1!L681</f>
        <v>15</v>
      </c>
    </row>
    <row r="683" spans="1:11">
      <c r="A683" s="4">
        <v>44571</v>
      </c>
      <c r="B683" s="3">
        <f>Tavola1!B683-Tavola1!B682</f>
        <v>31786</v>
      </c>
      <c r="C683" s="3">
        <f>Tavola1!C683-Tavola1!C682</f>
        <v>31465</v>
      </c>
      <c r="D683" s="3">
        <f>Tavola1!D683-Tavola1!D682</f>
        <v>7803</v>
      </c>
      <c r="E683" s="3">
        <f>Tavola1!E683-Tavola1!E682</f>
        <v>6863</v>
      </c>
      <c r="F683" s="3">
        <f>Tavola1!F683-Tavola1!F682</f>
        <v>42</v>
      </c>
      <c r="G683" s="3">
        <f>Tavola1!G683-Tavola1!G682</f>
        <v>37</v>
      </c>
      <c r="H683" s="3">
        <f>Tavola1!H683-Tavola1!H682</f>
        <v>5</v>
      </c>
      <c r="I683" s="3">
        <f>Tavola1!J683-Tavola1!J682</f>
        <v>6821</v>
      </c>
      <c r="J683" s="3">
        <f>Tavola1!K683-Tavola1!K682</f>
        <v>917</v>
      </c>
      <c r="K683" s="3">
        <f>Tavola1!L683-Tavola1!L682</f>
        <v>23</v>
      </c>
    </row>
    <row r="684" spans="1:11">
      <c r="A684" s="4">
        <v>44572</v>
      </c>
      <c r="B684" s="3">
        <f>Tavola1!B684-Tavola1!B683</f>
        <v>56516</v>
      </c>
      <c r="C684" s="3">
        <f>Tavola1!C684-Tavola1!C683</f>
        <v>56119</v>
      </c>
      <c r="D684" s="3">
        <f>Tavola1!D684-Tavola1!D683</f>
        <v>13231</v>
      </c>
      <c r="E684" s="3">
        <f>Tavola1!E684-Tavola1!E683</f>
        <v>10673</v>
      </c>
      <c r="F684" s="3">
        <f>Tavola1!F684-Tavola1!F683</f>
        <v>83</v>
      </c>
      <c r="G684" s="3">
        <f>Tavola1!G684-Tavola1!G683</f>
        <v>63</v>
      </c>
      <c r="H684" s="3">
        <f>Tavola1!H684-Tavola1!H683</f>
        <v>20</v>
      </c>
      <c r="I684" s="3">
        <f>Tavola1!J684-Tavola1!J683</f>
        <v>10590</v>
      </c>
      <c r="J684" s="3">
        <f>Tavola1!K684-Tavola1!K683</f>
        <v>2523</v>
      </c>
      <c r="K684" s="3">
        <f>Tavola1!L684-Tavola1!L683</f>
        <v>35</v>
      </c>
    </row>
    <row r="685" spans="1:11">
      <c r="A685" s="4">
        <v>44573</v>
      </c>
      <c r="B685" s="3">
        <f>Tavola1!B685-Tavola1!B684</f>
        <v>62875</v>
      </c>
      <c r="C685" s="3">
        <f>Tavola1!C685-Tavola1!C684</f>
        <v>61873</v>
      </c>
      <c r="D685" s="3">
        <f>Tavola1!D685-Tavola1!D684</f>
        <v>13048</v>
      </c>
      <c r="E685" s="3">
        <f>Tavola1!E685-Tavola1!E684</f>
        <v>11610</v>
      </c>
      <c r="F685" s="3">
        <f>Tavola1!F685-Tavola1!F684</f>
        <v>55</v>
      </c>
      <c r="G685" s="3">
        <f>Tavola1!G685-Tavola1!G684</f>
        <v>53</v>
      </c>
      <c r="H685" s="3">
        <f>Tavola1!H685-Tavola1!H684</f>
        <v>2</v>
      </c>
      <c r="I685" s="3">
        <f>Tavola1!J685-Tavola1!J684</f>
        <v>11555</v>
      </c>
      <c r="J685" s="3">
        <f>Tavola1!K685-Tavola1!K684</f>
        <v>1413</v>
      </c>
      <c r="K685" s="3">
        <f>Tavola1!L685-Tavola1!L684</f>
        <v>25</v>
      </c>
    </row>
    <row r="686" spans="1:11">
      <c r="A686" s="4">
        <v>44574</v>
      </c>
      <c r="B686" s="3">
        <f>Tavola1!B686-Tavola1!B685</f>
        <v>59167</v>
      </c>
      <c r="C686" s="3">
        <f>Tavola1!C686-Tavola1!C685</f>
        <v>58555</v>
      </c>
      <c r="D686" s="3">
        <f>Tavola1!D686-Tavola1!D685</f>
        <v>11354</v>
      </c>
      <c r="E686" s="3">
        <f>Tavola1!E686-Tavola1!E685</f>
        <v>9543</v>
      </c>
      <c r="F686" s="3">
        <f>Tavola1!F686-Tavola1!F685</f>
        <v>22</v>
      </c>
      <c r="G686" s="3">
        <f>Tavola1!G686-Tavola1!G685</f>
        <v>24</v>
      </c>
      <c r="H686" s="3">
        <f>Tavola1!H686-Tavola1!H685</f>
        <v>-2</v>
      </c>
      <c r="I686" s="3">
        <f>Tavola1!J686-Tavola1!J685</f>
        <v>9521</v>
      </c>
      <c r="J686" s="3">
        <f>Tavola1!K686-Tavola1!K685</f>
        <v>1785</v>
      </c>
      <c r="K686" s="3">
        <f>Tavola1!L686-Tavola1!L685</f>
        <v>26</v>
      </c>
    </row>
    <row r="687" spans="1:11">
      <c r="A687" s="4">
        <v>44575</v>
      </c>
      <c r="B687" s="3">
        <f>Tavola1!B687-Tavola1!B686</f>
        <v>50567</v>
      </c>
      <c r="C687" s="3">
        <f>Tavola1!C687-Tavola1!C686</f>
        <v>49829</v>
      </c>
      <c r="D687" s="3">
        <f>Tavola1!D687-Tavola1!D686</f>
        <v>10023</v>
      </c>
      <c r="E687" s="3">
        <f>Tavola1!E687-Tavola1!E686</f>
        <v>9127</v>
      </c>
      <c r="F687" s="3">
        <f>Tavola1!F687-Tavola1!F686</f>
        <v>9</v>
      </c>
      <c r="G687" s="3">
        <f>Tavola1!G687-Tavola1!G686</f>
        <v>7</v>
      </c>
      <c r="H687" s="3">
        <f>Tavola1!H687-Tavola1!H686</f>
        <v>2</v>
      </c>
      <c r="I687" s="3">
        <f>Tavola1!J687-Tavola1!J686</f>
        <v>9118</v>
      </c>
      <c r="J687" s="3">
        <f>Tavola1!K687-Tavola1!K686</f>
        <v>875</v>
      </c>
      <c r="K687" s="3">
        <f>Tavola1!L687-Tavola1!L686</f>
        <v>21</v>
      </c>
    </row>
    <row r="688" spans="1:11">
      <c r="A688" s="4">
        <v>44576</v>
      </c>
      <c r="B688" s="3">
        <f>Tavola1!B688-Tavola1!B687</f>
        <v>49331</v>
      </c>
      <c r="C688" s="3">
        <f>Tavola1!C688-Tavola1!C687</f>
        <v>48847</v>
      </c>
      <c r="D688" s="3">
        <f>Tavola1!D688-Tavola1!D687</f>
        <v>9292</v>
      </c>
      <c r="E688" s="3">
        <f>Tavola1!E688-Tavola1!E687</f>
        <v>6748</v>
      </c>
      <c r="F688" s="3">
        <f>Tavola1!F688-Tavola1!F687</f>
        <v>16</v>
      </c>
      <c r="G688" s="3">
        <f>Tavola1!G688-Tavola1!G687</f>
        <v>24</v>
      </c>
      <c r="H688" s="3">
        <f>Tavola1!H688-Tavola1!H687</f>
        <v>-8</v>
      </c>
      <c r="I688" s="3">
        <f>Tavola1!J688-Tavola1!J687</f>
        <v>6732</v>
      </c>
      <c r="J688" s="3">
        <f>Tavola1!K688-Tavola1!K687</f>
        <v>2478</v>
      </c>
      <c r="K688" s="3">
        <f>Tavola1!L688-Tavola1!L687</f>
        <v>66</v>
      </c>
    </row>
    <row r="689" spans="1:11">
      <c r="A689" s="4">
        <v>44577</v>
      </c>
      <c r="B689" s="3">
        <f>Tavola1!B689-Tavola1!B688</f>
        <v>47578</v>
      </c>
      <c r="C689" s="3">
        <f>Tavola1!C689-Tavola1!C688</f>
        <v>46998</v>
      </c>
      <c r="D689" s="3">
        <f>Tavola1!D689-Tavola1!D688</f>
        <v>8521</v>
      </c>
      <c r="E689" s="3">
        <f>Tavola1!E689-Tavola1!E688</f>
        <v>7348</v>
      </c>
      <c r="F689" s="3">
        <f>Tavola1!F689-Tavola1!F688</f>
        <v>28</v>
      </c>
      <c r="G689" s="3">
        <f>Tavola1!G689-Tavola1!G688</f>
        <v>17</v>
      </c>
      <c r="H689" s="3">
        <f>Tavola1!H689-Tavola1!H688</f>
        <v>11</v>
      </c>
      <c r="I689" s="3">
        <f>Tavola1!J689-Tavola1!J688</f>
        <v>7320</v>
      </c>
      <c r="J689" s="3">
        <f>Tavola1!K689-Tavola1!K688</f>
        <v>1136</v>
      </c>
      <c r="K689" s="3">
        <f>Tavola1!L689-Tavola1!L688</f>
        <v>37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689"/>
  <sheetViews>
    <sheetView showGridLines="0" workbookViewId="0">
      <pane ySplit="15" topLeftCell="A672" activePane="bottomLeft" state="frozen"/>
      <selection pane="bottomLeft" activeCell="A486" sqref="A486:K689"/>
    </sheetView>
  </sheetViews>
  <sheetFormatPr defaultRowHeight="14.4" outlineLevelRow="1"/>
  <cols>
    <col min="2" max="11" width="10.6640625" customWidth="1"/>
  </cols>
  <sheetData>
    <row r="1" spans="1:11" ht="25.5" customHeight="1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1.6770082173402651E-4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  <row r="599" spans="1:11">
      <c r="A599" s="4">
        <v>44487</v>
      </c>
      <c r="B599" s="13">
        <f>(Tavola1!B599-Tavola1!B598)/Tavola1!B598</f>
        <v>1.6787171292711749E-3</v>
      </c>
      <c r="C599" s="13">
        <f>(Tavola1!C599-Tavola1!C598)/Tavola1!C598</f>
        <v>1.3338718015250093E-3</v>
      </c>
      <c r="D599" s="13">
        <f>(Tavola1!D599-Tavola1!D598)/Tavola1!D598</f>
        <v>8.5691497425959245E-4</v>
      </c>
      <c r="E599" s="13">
        <f>(Tavola1!E599-Tavola1!E598)/Tavola1!E598</f>
        <v>-1.9750519750519752E-2</v>
      </c>
      <c r="F599" s="13">
        <f>(Tavola1!F599-Tavola1!F598)/Tavola1!F598</f>
        <v>3.125E-2</v>
      </c>
      <c r="G599" s="13">
        <f>(Tavola1!G599-Tavola1!G598)/Tavola1!G598</f>
        <v>3.2520325203252036E-2</v>
      </c>
      <c r="H599" s="13">
        <f>(Tavola1!H599-Tavola1!H598)/Tavola1!H598</f>
        <v>2.3809523809523808E-2</v>
      </c>
      <c r="I599" s="13">
        <f>(Tavola1!J599-Tavola1!J598)/Tavola1!J598</f>
        <v>-2.1733261339092872E-2</v>
      </c>
      <c r="J599" s="13">
        <f>(Tavola1!K599-Tavola1!K598)/Tavola1!K598</f>
        <v>1.4093725002683694E-3</v>
      </c>
      <c r="K599" s="13">
        <f>(Tavola1!L599-Tavola1!L598)/Tavola1!L598</f>
        <v>7.207726683004181E-4</v>
      </c>
    </row>
    <row r="600" spans="1:11">
      <c r="A600" s="4">
        <v>44488</v>
      </c>
      <c r="B600" s="13">
        <f>(Tavola1!B600-Tavola1!B599)/Tavola1!B599</f>
        <v>2.948428496174551E-3</v>
      </c>
      <c r="C600" s="13">
        <f>(Tavola1!C600-Tavola1!C599)/Tavola1!C599</f>
        <v>2.2901139409785012E-3</v>
      </c>
      <c r="D600" s="13">
        <f>(Tavola1!D600-Tavola1!D599)/Tavola1!D599</f>
        <v>8.6935331967833926E-4</v>
      </c>
      <c r="E600" s="13">
        <f>(Tavola1!E600-Tavola1!E599)/Tavola1!E599</f>
        <v>-9.2391304347826081E-2</v>
      </c>
      <c r="F600" s="13">
        <f>(Tavola1!F600-Tavola1!F599)/Tavola1!F599</f>
        <v>2.0202020202020204E-2</v>
      </c>
      <c r="G600" s="13">
        <f>(Tavola1!G600-Tavola1!G599)/Tavola1!G599</f>
        <v>3.937007874015748E-3</v>
      </c>
      <c r="H600" s="13">
        <f>(Tavola1!H600-Tavola1!H599)/Tavola1!H599</f>
        <v>0.11627906976744186</v>
      </c>
      <c r="I600" s="13">
        <f>(Tavola1!J600-Tavola1!J599)/Tavola1!J599</f>
        <v>-9.7005657513453844E-2</v>
      </c>
      <c r="J600" s="13">
        <f>(Tavola1!K600-Tavola1!K599)/Tavola1!K599</f>
        <v>3.2781443213411345E-3</v>
      </c>
      <c r="K600" s="13">
        <f>(Tavola1!L600-Tavola1!L599)/Tavola1!L599</f>
        <v>1.8726591760299626E-3</v>
      </c>
    </row>
    <row r="601" spans="1:11">
      <c r="A601" s="4">
        <v>44489</v>
      </c>
      <c r="B601" s="13">
        <f>(Tavola1!B601-Tavola1!B600)/Tavola1!B600</f>
        <v>2.2288332875695016E-3</v>
      </c>
      <c r="C601" s="13">
        <f>(Tavola1!C601-Tavola1!C600)/Tavola1!C600</f>
        <v>2.4135507287204945E-3</v>
      </c>
      <c r="D601" s="13">
        <f>(Tavola1!D601-Tavola1!D600)/Tavola1!D600</f>
        <v>1.2107732498075265E-3</v>
      </c>
      <c r="E601" s="13">
        <f>(Tavola1!E601-Tavola1!E600)/Tavola1!E600</f>
        <v>-5.9880239520958087E-3</v>
      </c>
      <c r="F601" s="13">
        <f>(Tavola1!F601-Tavola1!F600)/Tavola1!F600</f>
        <v>2.9702970297029702E-2</v>
      </c>
      <c r="G601" s="13">
        <f>(Tavola1!G601-Tavola1!G600)/Tavola1!G600</f>
        <v>3.1372549019607843E-2</v>
      </c>
      <c r="H601" s="13">
        <f>(Tavola1!H601-Tavola1!H600)/Tavola1!H600</f>
        <v>2.0833333333333332E-2</v>
      </c>
      <c r="I601" s="13">
        <f>(Tavola1!J601-Tavola1!J600)/Tavola1!J600</f>
        <v>-7.6405867970660143E-3</v>
      </c>
      <c r="J601" s="13">
        <f>(Tavola1!K601-Tavola1!K600)/Tavola1!K600</f>
        <v>1.3924504370364243E-3</v>
      </c>
      <c r="K601" s="13">
        <f>(Tavola1!L601-Tavola1!L600)/Tavola1!L600</f>
        <v>7.1890726096333576E-4</v>
      </c>
    </row>
    <row r="602" spans="1:11">
      <c r="A602" s="4">
        <v>44490</v>
      </c>
      <c r="B602" s="13">
        <f>(Tavola1!B602-Tavola1!B601)/Tavola1!B601</f>
        <v>2.348921209141458E-3</v>
      </c>
      <c r="C602" s="13">
        <f>(Tavola1!C602-Tavola1!C601)/Tavola1!C601</f>
        <v>2.0912254238159723E-3</v>
      </c>
      <c r="D602" s="13">
        <f>(Tavola1!D602-Tavola1!D601)/Tavola1!D601</f>
        <v>9.398434470565812E-4</v>
      </c>
      <c r="E602" s="13">
        <f>(Tavola1!E602-Tavola1!E601)/Tavola1!E601</f>
        <v>-1.821921833676168E-2</v>
      </c>
      <c r="F602" s="13">
        <f>(Tavola1!F602-Tavola1!F601)/Tavola1!F601</f>
        <v>6.41025641025641E-3</v>
      </c>
      <c r="G602" s="13">
        <f>(Tavola1!G602-Tavola1!G601)/Tavola1!G601</f>
        <v>1.1406844106463879E-2</v>
      </c>
      <c r="H602" s="13">
        <f>(Tavola1!H602-Tavola1!H601)/Tavola1!H601</f>
        <v>-2.0408163265306121E-2</v>
      </c>
      <c r="I602" s="13">
        <f>(Tavola1!J602-Tavola1!J601)/Tavola1!J601</f>
        <v>-1.9402525408068985E-2</v>
      </c>
      <c r="J602" s="13">
        <f>(Tavola1!K602-Tavola1!K601)/Tavola1!K601</f>
        <v>1.3870723480415778E-3</v>
      </c>
      <c r="K602" s="13">
        <f>(Tavola1!L602-Tavola1!L601)/Tavola1!L601</f>
        <v>1.0057471264367816E-3</v>
      </c>
    </row>
    <row r="603" spans="1:11">
      <c r="A603" s="4">
        <v>44491</v>
      </c>
      <c r="B603" s="13">
        <f>(Tavola1!B603-Tavola1!B602)/Tavola1!B602</f>
        <v>2.0842006120110235E-3</v>
      </c>
      <c r="C603" s="13">
        <f>(Tavola1!C603-Tavola1!C602)/Tavola1!C602</f>
        <v>1.6902542462217905E-3</v>
      </c>
      <c r="D603" s="13">
        <f>(Tavola1!D603-Tavola1!D602)/Tavola1!D602</f>
        <v>1.3132321269107526E-3</v>
      </c>
      <c r="E603" s="13">
        <f>(Tavola1!E603-Tavola1!E602)/Tavola1!E602</f>
        <v>1.9455252918287938E-3</v>
      </c>
      <c r="F603" s="13">
        <f>(Tavola1!F603-Tavola1!F602)/Tavola1!F602</f>
        <v>-1.9108280254777069E-2</v>
      </c>
      <c r="G603" s="13">
        <f>(Tavola1!G603-Tavola1!G602)/Tavola1!G602</f>
        <v>-7.5187969924812026E-3</v>
      </c>
      <c r="H603" s="13">
        <f>(Tavola1!H603-Tavola1!H602)/Tavola1!H602</f>
        <v>-8.3333333333333329E-2</v>
      </c>
      <c r="I603" s="13">
        <f>(Tavola1!J603-Tavola1!J602)/Tavola1!J602</f>
        <v>2.9836683417085426E-3</v>
      </c>
      <c r="J603" s="13">
        <f>(Tavola1!K603-Tavola1!K602)/Tavola1!K602</f>
        <v>1.309534857343191E-3</v>
      </c>
      <c r="K603" s="13">
        <f>(Tavola1!L603-Tavola1!L602)/Tavola1!L602</f>
        <v>8.6120281326252334E-4</v>
      </c>
    </row>
    <row r="604" spans="1:11">
      <c r="A604" s="4">
        <v>44492</v>
      </c>
      <c r="B604" s="13">
        <f>(Tavola1!B604-Tavola1!B603)/Tavola1!B603</f>
        <v>1.8414831216311794E-3</v>
      </c>
      <c r="C604" s="13">
        <f>(Tavola1!C604-Tavola1!C603)/Tavola1!C603</f>
        <v>1.8263973389164409E-3</v>
      </c>
      <c r="D604" s="13">
        <f>(Tavola1!D604-Tavola1!D603)/Tavola1!D603</f>
        <v>9.5412338684293363E-4</v>
      </c>
      <c r="E604" s="13">
        <f>(Tavola1!E604-Tavola1!E603)/Tavola1!E603</f>
        <v>-2.3002240477968634E-2</v>
      </c>
      <c r="F604" s="13">
        <f>(Tavola1!F604-Tavola1!F603)/Tavola1!F603</f>
        <v>6.4935064935064939E-3</v>
      </c>
      <c r="G604" s="13">
        <f>(Tavola1!G604-Tavola1!G603)/Tavola1!G603</f>
        <v>1.5151515151515152E-2</v>
      </c>
      <c r="H604" s="13">
        <f>(Tavola1!H604-Tavola1!H603)/Tavola1!H603</f>
        <v>-4.5454545454545456E-2</v>
      </c>
      <c r="I604" s="13">
        <f>(Tavola1!J604-Tavola1!J603)/Tavola1!J603</f>
        <v>-2.4424612494128698E-2</v>
      </c>
      <c r="J604" s="13">
        <f>(Tavola1!K604-Tavola1!K603)/Tavola1!K603</f>
        <v>1.5069132649558566E-3</v>
      </c>
      <c r="K604" s="13">
        <f>(Tavola1!L604-Tavola1!L603)/Tavola1!L603</f>
        <v>8.6046178115588702E-4</v>
      </c>
    </row>
    <row r="605" spans="1:11">
      <c r="A605" s="4">
        <v>44493</v>
      </c>
      <c r="B605" s="13">
        <f>(Tavola1!B605-Tavola1!B604)/Tavola1!B604</f>
        <v>1.4742276971284457E-3</v>
      </c>
      <c r="C605" s="13">
        <f>(Tavola1!C605-Tavola1!C604)/Tavola1!C604</f>
        <v>1.4278516699165289E-3</v>
      </c>
      <c r="D605" s="13">
        <f>(Tavola1!D605-Tavola1!D604)/Tavola1!D604</f>
        <v>1.2283684319139945E-3</v>
      </c>
      <c r="E605" s="13">
        <f>(Tavola1!E605-Tavola1!E604)/Tavola1!E604</f>
        <v>1.9415991438617948E-2</v>
      </c>
      <c r="F605" s="13">
        <f>(Tavola1!F605-Tavola1!F604)/Tavola1!F604</f>
        <v>-3.2258064516129032E-3</v>
      </c>
      <c r="G605" s="13">
        <f>(Tavola1!G605-Tavola1!G604)/Tavola1!G604</f>
        <v>-3.7313432835820895E-3</v>
      </c>
      <c r="H605" s="13">
        <f>(Tavola1!H605-Tavola1!H604)/Tavola1!H604</f>
        <v>0</v>
      </c>
      <c r="I605" s="13">
        <f>(Tavola1!J605-Tavola1!J604)/Tavola1!J604</f>
        <v>2.0542449045097094E-2</v>
      </c>
      <c r="J605" s="13">
        <f>(Tavola1!K605-Tavola1!K604)/Tavola1!K604</f>
        <v>8.260128940270014E-4</v>
      </c>
      <c r="K605" s="13">
        <f>(Tavola1!L605-Tavola1!L604)/Tavola1!L604</f>
        <v>1.0030090270812437E-3</v>
      </c>
    </row>
    <row r="606" spans="1:11">
      <c r="A606" s="4">
        <v>44494</v>
      </c>
      <c r="B606" s="13">
        <f>(Tavola1!B606-Tavola1!B605)/Tavola1!B605</f>
        <v>1.5150780989022815E-3</v>
      </c>
      <c r="C606" s="13">
        <f>(Tavola1!C606-Tavola1!C605)/Tavola1!C605</f>
        <v>1.53863022721614E-3</v>
      </c>
      <c r="D606" s="13">
        <f>(Tavola1!D606-Tavola1!D605)/Tavola1!D605</f>
        <v>1.4493322602385672E-3</v>
      </c>
      <c r="E606" s="13">
        <f>(Tavola1!E606-Tavola1!E605)/Tavola1!E605</f>
        <v>5.4289142171565684E-2</v>
      </c>
      <c r="F606" s="13">
        <f>(Tavola1!F606-Tavola1!F605)/Tavola1!F605</f>
        <v>6.4724919093851127E-2</v>
      </c>
      <c r="G606" s="13">
        <f>(Tavola1!G606-Tavola1!G605)/Tavola1!G605</f>
        <v>8.6142322097378279E-2</v>
      </c>
      <c r="H606" s="13">
        <f>(Tavola1!H606-Tavola1!H605)/Tavola1!H605</f>
        <v>-7.1428571428571425E-2</v>
      </c>
      <c r="I606" s="13">
        <f>(Tavola1!J606-Tavola1!J605)/Tavola1!J605</f>
        <v>5.3782041201446772E-2</v>
      </c>
      <c r="J606" s="13">
        <f>(Tavola1!K606-Tavola1!K605)/Tavola1!K605</f>
        <v>2.7739346036355665E-4</v>
      </c>
      <c r="K606" s="13">
        <f>(Tavola1!L606-Tavola1!L605)/Tavola1!L605</f>
        <v>0</v>
      </c>
    </row>
    <row r="607" spans="1:11">
      <c r="A607" s="4">
        <v>44495</v>
      </c>
      <c r="B607" s="13">
        <f>(Tavola1!B607-Tavola1!B606)/Tavola1!B606</f>
        <v>2.712524819971369E-3</v>
      </c>
      <c r="C607" s="13">
        <f>(Tavola1!C607-Tavola1!C606)/Tavola1!C606</f>
        <v>2.6753248806399596E-3</v>
      </c>
      <c r="D607" s="13">
        <f>(Tavola1!D607-Tavola1!D606)/Tavola1!D606</f>
        <v>1.581177454500312E-3</v>
      </c>
      <c r="E607" s="13">
        <f>(Tavola1!E607-Tavola1!E606)/Tavola1!E606</f>
        <v>1.2091038406827881E-2</v>
      </c>
      <c r="F607" s="13">
        <f>(Tavola1!F607-Tavola1!F606)/Tavola1!F606</f>
        <v>-2.1276595744680851E-2</v>
      </c>
      <c r="G607" s="13">
        <f>(Tavola1!G607-Tavola1!G606)/Tavola1!G606</f>
        <v>-2.0689655172413793E-2</v>
      </c>
      <c r="H607" s="13">
        <f>(Tavola1!H607-Tavola1!H606)/Tavola1!H606</f>
        <v>-2.564102564102564E-2</v>
      </c>
      <c r="I607" s="13">
        <f>(Tavola1!J607-Tavola1!J606)/Tavola1!J606</f>
        <v>1.37292941352037E-2</v>
      </c>
      <c r="J607" s="13">
        <f>(Tavola1!K607-Tavola1!K606)/Tavola1!K606</f>
        <v>1.3386514199633668E-3</v>
      </c>
      <c r="K607" s="13">
        <f>(Tavola1!L607-Tavola1!L606)/Tavola1!L606</f>
        <v>1.145147437732608E-3</v>
      </c>
    </row>
    <row r="608" spans="1:11">
      <c r="A608" s="4">
        <v>44496</v>
      </c>
      <c r="B608" s="13">
        <f>(Tavola1!B608-Tavola1!B607)/Tavola1!B607</f>
        <v>1.9109319043557013E-3</v>
      </c>
      <c r="C608" s="13">
        <f>(Tavola1!C608-Tavola1!C607)/Tavola1!C607</f>
        <v>1.8743133922943843E-3</v>
      </c>
      <c r="D608" s="13">
        <f>(Tavola1!D608-Tavola1!D607)/Tavola1!D607</f>
        <v>9.1981016683790793E-4</v>
      </c>
      <c r="E608" s="13">
        <f>(Tavola1!E608-Tavola1!E607)/Tavola1!E607</f>
        <v>-1.9114546732255797E-2</v>
      </c>
      <c r="F608" s="13">
        <f>(Tavola1!F608-Tavola1!F607)/Tavola1!F607</f>
        <v>-1.2422360248447204E-2</v>
      </c>
      <c r="G608" s="13">
        <f>(Tavola1!G608-Tavola1!G607)/Tavola1!G607</f>
        <v>-1.4084507042253521E-2</v>
      </c>
      <c r="H608" s="13">
        <f>(Tavola1!H608-Tavola1!H607)/Tavola1!H607</f>
        <v>0</v>
      </c>
      <c r="I608" s="13">
        <f>(Tavola1!J608-Tavola1!J607)/Tavola1!J607</f>
        <v>-1.943176799646695E-2</v>
      </c>
      <c r="J608" s="13">
        <f>(Tavola1!K608-Tavola1!K607)/Tavola1!K607</f>
        <v>1.4086625911185874E-3</v>
      </c>
      <c r="K608" s="13">
        <f>(Tavola1!L608-Tavola1!L607)/Tavola1!L607</f>
        <v>8.5787818129825567E-4</v>
      </c>
    </row>
    <row r="609" spans="1:11">
      <c r="A609" s="4">
        <v>44497</v>
      </c>
      <c r="B609" s="13">
        <f>(Tavola1!B609-Tavola1!B608)/Tavola1!B608</f>
        <v>2.0117056695623785E-3</v>
      </c>
      <c r="C609" s="13">
        <f>(Tavola1!C609-Tavola1!C608)/Tavola1!C608</f>
        <v>1.840905478415098E-3</v>
      </c>
      <c r="D609" s="13">
        <f>(Tavola1!D609-Tavola1!D608)/Tavola1!D608</f>
        <v>1.0036921532781302E-3</v>
      </c>
      <c r="E609" s="13">
        <f>(Tavola1!E609-Tavola1!E608)/Tavola1!E608</f>
        <v>9.3136552514686919E-3</v>
      </c>
      <c r="F609" s="13">
        <f>(Tavola1!F609-Tavola1!F608)/Tavola1!F608</f>
        <v>1.8867924528301886E-2</v>
      </c>
      <c r="G609" s="13">
        <f>(Tavola1!G609-Tavola1!G608)/Tavola1!G608</f>
        <v>2.1428571428571429E-2</v>
      </c>
      <c r="H609" s="13">
        <f>(Tavola1!H609-Tavola1!H608)/Tavola1!H608</f>
        <v>0</v>
      </c>
      <c r="I609" s="13">
        <f>(Tavola1!J609-Tavola1!J608)/Tavola1!J608</f>
        <v>8.8575288995646293E-3</v>
      </c>
      <c r="J609" s="13">
        <f>(Tavola1!K609-Tavola1!K608)/Tavola1!K608</f>
        <v>7.9894020922673516E-4</v>
      </c>
      <c r="K609" s="13">
        <f>(Tavola1!L609-Tavola1!L608)/Tavola1!L608</f>
        <v>1.2857142857142856E-3</v>
      </c>
    </row>
    <row r="610" spans="1:11">
      <c r="A610" s="4">
        <v>44498</v>
      </c>
      <c r="B610" s="13">
        <f>(Tavola1!B610-Tavola1!B609)/Tavola1!B609</f>
        <v>1.8941750411782066E-3</v>
      </c>
      <c r="C610" s="13">
        <f>(Tavola1!C610-Tavola1!C609)/Tavola1!C609</f>
        <v>1.8229922442322638E-3</v>
      </c>
      <c r="D610" s="13">
        <f>(Tavola1!D610-Tavola1!D609)/Tavola1!D609</f>
        <v>1.5333279075445594E-3</v>
      </c>
      <c r="E610" s="13">
        <f>(Tavola1!E610-Tavola1!E609)/Tavola1!E609</f>
        <v>1.3912549687677456E-2</v>
      </c>
      <c r="F610" s="13">
        <f>(Tavola1!F610-Tavola1!F609)/Tavola1!F609</f>
        <v>-9.2592592592592587E-3</v>
      </c>
      <c r="G610" s="13">
        <f>(Tavola1!G610-Tavola1!G609)/Tavola1!G609</f>
        <v>-3.4965034965034965E-3</v>
      </c>
      <c r="H610" s="13">
        <f>(Tavola1!H610-Tavola1!H609)/Tavola1!H609</f>
        <v>-5.2631578947368418E-2</v>
      </c>
      <c r="I610" s="13">
        <f>(Tavola1!J610-Tavola1!J609)/Tavola1!J609</f>
        <v>1.5029761904761905E-2</v>
      </c>
      <c r="J610" s="13">
        <f>(Tavola1!K610-Tavola1!K609)/Tavola1!K609</f>
        <v>1.262273046717749E-3</v>
      </c>
      <c r="K610" s="13">
        <f>(Tavola1!L610-Tavola1!L609)/Tavola1!L609</f>
        <v>4.2802111570837496E-4</v>
      </c>
    </row>
    <row r="611" spans="1:11">
      <c r="A611" s="4">
        <v>44499</v>
      </c>
      <c r="B611" s="13">
        <f>(Tavola1!B611-Tavola1!B610)/Tavola1!B610</f>
        <v>1.6667294324123505E-3</v>
      </c>
      <c r="C611" s="13">
        <f>(Tavola1!C611-Tavola1!C610)/Tavola1!C610</f>
        <v>1.3034078725835505E-3</v>
      </c>
      <c r="D611" s="13">
        <f>(Tavola1!D611-Tavola1!D610)/Tavola1!D610</f>
        <v>9.2638942160795201E-4</v>
      </c>
      <c r="E611" s="13">
        <f>(Tavola1!E611-Tavola1!E610)/Tavola1!E610</f>
        <v>2.800336040324839E-3</v>
      </c>
      <c r="F611" s="13">
        <f>(Tavola1!F611-Tavola1!F610)/Tavola1!F610</f>
        <v>-9.3457943925233638E-3</v>
      </c>
      <c r="G611" s="13">
        <f>(Tavola1!G611-Tavola1!G610)/Tavola1!G610</f>
        <v>0</v>
      </c>
      <c r="H611" s="13">
        <f>(Tavola1!H611-Tavola1!H610)/Tavola1!H610</f>
        <v>-8.3333333333333329E-2</v>
      </c>
      <c r="I611" s="13">
        <f>(Tavola1!J611-Tavola1!J610)/Tavola1!J610</f>
        <v>3.3719395982993697E-3</v>
      </c>
      <c r="J611" s="13">
        <f>(Tavola1!K611-Tavola1!K610)/Tavola1!K610</f>
        <v>8.9269894920474837E-4</v>
      </c>
      <c r="K611" s="13">
        <f>(Tavola1!L611-Tavola1!L610)/Tavola1!L610</f>
        <v>4.2783799201369084E-4</v>
      </c>
    </row>
    <row r="612" spans="1:11">
      <c r="A612" s="4">
        <v>44500</v>
      </c>
      <c r="B612" s="13">
        <f>(Tavola1!B612-Tavola1!B611)/Tavola1!B611</f>
        <v>1.6715649407604487E-3</v>
      </c>
      <c r="C612" s="13">
        <f>(Tavola1!C612-Tavola1!C611)/Tavola1!C611</f>
        <v>1.3991927433025489E-3</v>
      </c>
      <c r="D612" s="13">
        <f>(Tavola1!D612-Tavola1!D611)/Tavola1!D611</f>
        <v>9.7749171080534279E-4</v>
      </c>
      <c r="E612" s="13">
        <f>(Tavola1!E612-Tavola1!E611)/Tavola1!E611</f>
        <v>4.8869030996928232E-3</v>
      </c>
      <c r="F612" s="13">
        <f>(Tavola1!F612-Tavola1!F611)/Tavola1!F611</f>
        <v>9.433962264150943E-3</v>
      </c>
      <c r="G612" s="13">
        <f>(Tavola1!G612-Tavola1!G611)/Tavola1!G611</f>
        <v>1.0526315789473684E-2</v>
      </c>
      <c r="H612" s="13">
        <f>(Tavola1!H612-Tavola1!H611)/Tavola1!H611</f>
        <v>0</v>
      </c>
      <c r="I612" s="13">
        <f>(Tavola1!J612-Tavola1!J611)/Tavola1!J611</f>
        <v>4.6756282875511394E-3</v>
      </c>
      <c r="J612" s="13">
        <f>(Tavola1!K612-Tavola1!K611)/Tavola1!K611</f>
        <v>8.9871116648624358E-4</v>
      </c>
      <c r="K612" s="13">
        <f>(Tavola1!L612-Tavola1!L611)/Tavola1!L611</f>
        <v>2.8510334996436211E-4</v>
      </c>
    </row>
    <row r="613" spans="1:11">
      <c r="A613" s="4">
        <v>44501</v>
      </c>
      <c r="B613" s="13">
        <f>(Tavola1!B613-Tavola1!B612)/Tavola1!B612</f>
        <v>1.0432080882884103E-3</v>
      </c>
      <c r="C613" s="13">
        <f>(Tavola1!C613-Tavola1!C612)/Tavola1!C612</f>
        <v>1.0727533167781121E-3</v>
      </c>
      <c r="D613" s="13">
        <f>(Tavola1!D613-Tavola1!D612)/Tavola1!D612</f>
        <v>9.5707129694515823E-4</v>
      </c>
      <c r="E613" s="13">
        <f>(Tavola1!E613-Tavola1!E612)/Tavola1!E612</f>
        <v>2.5983048492427399E-2</v>
      </c>
      <c r="F613" s="13">
        <f>(Tavola1!F613-Tavola1!F612)/Tavola1!F612</f>
        <v>4.6728971962616821E-2</v>
      </c>
      <c r="G613" s="13">
        <f>(Tavola1!G613-Tavola1!G612)/Tavola1!G612</f>
        <v>4.1666666666666664E-2</v>
      </c>
      <c r="H613" s="13">
        <f>(Tavola1!H613-Tavola1!H612)/Tavola1!H612</f>
        <v>9.0909090909090912E-2</v>
      </c>
      <c r="I613" s="13">
        <f>(Tavola1!J613-Tavola1!J612)/Tavola1!J612</f>
        <v>2.501454333915067E-2</v>
      </c>
      <c r="J613" s="13">
        <f>(Tavola1!K613-Tavola1!K612)/Tavola1!K612</f>
        <v>3.6052214490269304E-4</v>
      </c>
      <c r="K613" s="13">
        <f>(Tavola1!L613-Tavola1!L612)/Tavola1!L612</f>
        <v>2.8502208921191391E-4</v>
      </c>
    </row>
    <row r="614" spans="1:11">
      <c r="A614" s="4">
        <v>44502</v>
      </c>
      <c r="B614" s="13">
        <f>(Tavola1!B614-Tavola1!B613)/Tavola1!B613</f>
        <v>1.9384282691522828E-3</v>
      </c>
      <c r="C614" s="13">
        <f>(Tavola1!C614-Tavola1!C613)/Tavola1!C613</f>
        <v>1.4492425354832058E-3</v>
      </c>
      <c r="D614" s="13">
        <f>(Tavola1!D614-Tavola1!D613)/Tavola1!D613</f>
        <v>1.2381412323718831E-3</v>
      </c>
      <c r="E614" s="13">
        <f>(Tavola1!E614-Tavola1!E613)/Tavola1!E613</f>
        <v>3.0742145178764897E-2</v>
      </c>
      <c r="F614" s="13">
        <f>(Tavola1!F614-Tavola1!F613)/Tavola1!F613</f>
        <v>2.6785714285714284E-2</v>
      </c>
      <c r="G614" s="13">
        <f>(Tavola1!G614-Tavola1!G613)/Tavola1!G613</f>
        <v>1.6666666666666666E-2</v>
      </c>
      <c r="H614" s="13">
        <f>(Tavola1!H614-Tavola1!H613)/Tavola1!H613</f>
        <v>0.1111111111111111</v>
      </c>
      <c r="I614" s="13">
        <f>(Tavola1!J614-Tavola1!J613)/Tavola1!J613</f>
        <v>3.0930760499432462E-2</v>
      </c>
      <c r="J614" s="13">
        <f>(Tavola1!K614-Tavola1!K613)/Tavola1!K613</f>
        <v>5.1678883736111297E-4</v>
      </c>
      <c r="K614" s="13">
        <f>(Tavola1!L614-Tavola1!L613)/Tavola1!L613</f>
        <v>4.274113121527283E-4</v>
      </c>
    </row>
    <row r="615" spans="1:11">
      <c r="A615" s="4">
        <v>44503</v>
      </c>
      <c r="B615" s="13">
        <f>(Tavola1!B615-Tavola1!B614)/Tavola1!B614</f>
        <v>4.9618818827678367E-3</v>
      </c>
      <c r="C615" s="13">
        <f>(Tavola1!C615-Tavola1!C614)/Tavola1!C614</f>
        <v>2.1701329650021702E-3</v>
      </c>
      <c r="D615" s="13">
        <f>(Tavola1!D615-Tavola1!D614)/Tavola1!D614</f>
        <v>1.2884053232505366E-3</v>
      </c>
      <c r="E615" s="13">
        <f>(Tavola1!E615-Tavola1!E614)/Tavola1!E614</f>
        <v>-2.7591643673630272E-2</v>
      </c>
      <c r="F615" s="13">
        <f>(Tavola1!F615-Tavola1!F614)/Tavola1!F614</f>
        <v>0</v>
      </c>
      <c r="G615" s="13">
        <f>(Tavola1!G615-Tavola1!G614)/Tavola1!G614</f>
        <v>0</v>
      </c>
      <c r="H615" s="13">
        <f>(Tavola1!H615-Tavola1!H614)/Tavola1!H614</f>
        <v>0</v>
      </c>
      <c r="I615" s="13">
        <f>(Tavola1!J615-Tavola1!J614)/Tavola1!J614</f>
        <v>-2.8901734104046242E-2</v>
      </c>
      <c r="J615" s="13">
        <f>(Tavola1!K615-Tavola1!K614)/Tavola1!K614</f>
        <v>2.042300425450937E-3</v>
      </c>
      <c r="K615" s="13">
        <f>(Tavola1!L615-Tavola1!L614)/Tavola1!L614</f>
        <v>9.9686698946169173E-4</v>
      </c>
    </row>
    <row r="616" spans="1:11">
      <c r="A616" s="4">
        <v>44504</v>
      </c>
      <c r="B616" s="13">
        <f>(Tavola1!B616-Tavola1!B615)/Tavola1!B615</f>
        <v>3.7335145958166788E-3</v>
      </c>
      <c r="C616" s="13">
        <f>(Tavola1!C616-Tavola1!C615)/Tavola1!C615</f>
        <v>2.1934500786793694E-3</v>
      </c>
      <c r="D616" s="13">
        <f>(Tavola1!D616-Tavola1!D615)/Tavola1!D615</f>
        <v>1.2026885909468587E-3</v>
      </c>
      <c r="E616" s="13">
        <f>(Tavola1!E616-Tavola1!E615)/Tavola1!E615</f>
        <v>8.9177138224564249E-3</v>
      </c>
      <c r="F616" s="13">
        <f>(Tavola1!F616-Tavola1!F615)/Tavola1!F615</f>
        <v>-1.7391304347826087E-2</v>
      </c>
      <c r="G616" s="13">
        <f>(Tavola1!G616-Tavola1!G615)/Tavola1!G615</f>
        <v>-9.8360655737704927E-3</v>
      </c>
      <c r="H616" s="13">
        <f>(Tavola1!H616-Tavola1!H615)/Tavola1!H615</f>
        <v>-7.4999999999999997E-2</v>
      </c>
      <c r="I616" s="13">
        <f>(Tavola1!J616-Tavola1!J615)/Tavola1!J615</f>
        <v>1.020408163265306E-2</v>
      </c>
      <c r="J616" s="13">
        <f>(Tavola1!K616-Tavola1!K615)/Tavola1!K615</f>
        <v>1.0241558344665743E-3</v>
      </c>
      <c r="K616" s="13">
        <f>(Tavola1!L616-Tavola1!L615)/Tavola1!L615</f>
        <v>5.6907099160620283E-4</v>
      </c>
    </row>
    <row r="617" spans="1:11">
      <c r="A617" s="4">
        <v>44505</v>
      </c>
      <c r="B617" s="13">
        <f>(Tavola1!B617-Tavola1!B616)/Tavola1!B616</f>
        <v>3.6217268869607822E-3</v>
      </c>
      <c r="C617" s="13">
        <f>(Tavola1!C617-Tavola1!C616)/Tavola1!C616</f>
        <v>2.0042235458604942E-3</v>
      </c>
      <c r="D617" s="13">
        <f>(Tavola1!D617-Tavola1!D616)/Tavola1!D616</f>
        <v>1.5047839859984049E-3</v>
      </c>
      <c r="E617" s="13">
        <f>(Tavola1!E617-Tavola1!E616)/Tavola1!E616</f>
        <v>2.3034685951520022E-2</v>
      </c>
      <c r="F617" s="13">
        <f>(Tavola1!F617-Tavola1!F616)/Tavola1!F616</f>
        <v>3.2448377581120944E-2</v>
      </c>
      <c r="G617" s="13">
        <f>(Tavola1!G617-Tavola1!G616)/Tavola1!G616</f>
        <v>2.9801324503311258E-2</v>
      </c>
      <c r="H617" s="13">
        <f>(Tavola1!H617-Tavola1!H616)/Tavola1!H616</f>
        <v>5.4054054054054057E-2</v>
      </c>
      <c r="I617" s="13">
        <f>(Tavola1!J617-Tavola1!J616)/Tavola1!J616</f>
        <v>2.2586980920314255E-2</v>
      </c>
      <c r="J617" s="13">
        <f>(Tavola1!K617-Tavola1!K616)/Tavola1!K616</f>
        <v>9.6551583954143075E-4</v>
      </c>
      <c r="K617" s="13">
        <f>(Tavola1!L617-Tavola1!L616)/Tavola1!L616</f>
        <v>1.2796815014929617E-3</v>
      </c>
    </row>
    <row r="618" spans="1:11">
      <c r="A618" s="4">
        <v>44506</v>
      </c>
      <c r="B618" s="13">
        <f>(Tavola1!B618-Tavola1!B617)/Tavola1!B617</f>
        <v>3.0956913943035701E-3</v>
      </c>
      <c r="C618" s="13">
        <f>(Tavola1!C618-Tavola1!C617)/Tavola1!C617</f>
        <v>1.6278384003242503E-3</v>
      </c>
      <c r="D618" s="13">
        <f>(Tavola1!D618-Tavola1!D617)/Tavola1!D617</f>
        <v>9.7051379193602988E-4</v>
      </c>
      <c r="E618" s="13">
        <f>(Tavola1!E618-Tavola1!E617)/Tavola1!E617</f>
        <v>-8.7707815159052231E-3</v>
      </c>
      <c r="F618" s="13">
        <f>(Tavola1!F618-Tavola1!F617)/Tavola1!F617</f>
        <v>4.8571428571428571E-2</v>
      </c>
      <c r="G618" s="13">
        <f>(Tavola1!G618-Tavola1!G617)/Tavola1!G617</f>
        <v>4.1800643086816719E-2</v>
      </c>
      <c r="H618" s="13">
        <f>(Tavola1!H618-Tavola1!H617)/Tavola1!H617</f>
        <v>0.10256410256410256</v>
      </c>
      <c r="I618" s="13">
        <f>(Tavola1!J618-Tavola1!J617)/Tavola1!J617</f>
        <v>-1.1524214569899849E-2</v>
      </c>
      <c r="J618" s="13">
        <f>(Tavola1!K618-Tavola1!K617)/Tavola1!K617</f>
        <v>1.2319605772615277E-3</v>
      </c>
      <c r="K618" s="13">
        <f>(Tavola1!L618-Tavola1!L617)/Tavola1!L617</f>
        <v>5.6802044873615449E-4</v>
      </c>
    </row>
    <row r="619" spans="1:11">
      <c r="A619" s="4">
        <v>44507</v>
      </c>
      <c r="B619" s="13">
        <f>(Tavola1!B619-Tavola1!B618)/Tavola1!B618</f>
        <v>3.1124599152335787E-3</v>
      </c>
      <c r="C619" s="13">
        <f>(Tavola1!C619-Tavola1!C618)/Tavola1!C618</f>
        <v>1.4584568056933201E-3</v>
      </c>
      <c r="D619" s="13">
        <f>(Tavola1!D619-Tavola1!D618)/Tavola1!D618</f>
        <v>1.1564007911198727E-3</v>
      </c>
      <c r="E619" s="13">
        <f>(Tavola1!E619-Tavola1!E618)/Tavola1!E618</f>
        <v>2.7073428420496565E-2</v>
      </c>
      <c r="F619" s="13">
        <f>(Tavola1!F619-Tavola1!F618)/Tavola1!F618</f>
        <v>-1.3623978201634877E-2</v>
      </c>
      <c r="G619" s="13">
        <f>(Tavola1!G619-Tavola1!G618)/Tavola1!G618</f>
        <v>-1.2345679012345678E-2</v>
      </c>
      <c r="H619" s="13">
        <f>(Tavola1!H619-Tavola1!H618)/Tavola1!H618</f>
        <v>-2.3255813953488372E-2</v>
      </c>
      <c r="I619" s="13">
        <f>(Tavola1!J619-Tavola1!J618)/Tavola1!J618</f>
        <v>2.9146426092990979E-2</v>
      </c>
      <c r="J619" s="13">
        <f>(Tavola1!K619-Tavola1!K618)/Tavola1!K618</f>
        <v>5.1381207999242804E-4</v>
      </c>
      <c r="K619" s="13">
        <f>(Tavola1!L619-Tavola1!L618)/Tavola1!L618</f>
        <v>2.838489923360772E-4</v>
      </c>
    </row>
    <row r="620" spans="1:11">
      <c r="A620" s="4">
        <v>44508</v>
      </c>
      <c r="B620" s="13">
        <f>(Tavola1!B620-Tavola1!B619)/Tavola1!B619</f>
        <v>2.3428462717605459E-3</v>
      </c>
      <c r="C620" s="13">
        <f>(Tavola1!C620-Tavola1!C619)/Tavola1!C619</f>
        <v>2.800640013844819E-3</v>
      </c>
      <c r="D620" s="13">
        <f>(Tavola1!D620-Tavola1!D619)/Tavola1!D619</f>
        <v>2.4774376216598832E-3</v>
      </c>
      <c r="E620" s="13">
        <f>(Tavola1!E620-Tavola1!E619)/Tavola1!E619</f>
        <v>8.3322617976083327E-2</v>
      </c>
      <c r="F620" s="13">
        <f>(Tavola1!F620-Tavola1!F619)/Tavola1!F619</f>
        <v>4.6961325966850827E-2</v>
      </c>
      <c r="G620" s="13">
        <f>(Tavola1!G620-Tavola1!G619)/Tavola1!G619</f>
        <v>4.0625000000000001E-2</v>
      </c>
      <c r="H620" s="13">
        <f>(Tavola1!H620-Tavola1!H619)/Tavola1!H619</f>
        <v>9.5238095238095233E-2</v>
      </c>
      <c r="I620" s="13">
        <f>(Tavola1!J620-Tavola1!J619)/Tavola1!J619</f>
        <v>8.5097774780849636E-2</v>
      </c>
      <c r="J620" s="13">
        <f>(Tavola1!K620-Tavola1!K619)/Tavola1!K619</f>
        <v>4.08811406176093E-4</v>
      </c>
      <c r="K620" s="13">
        <f>(Tavola1!L620-Tavola1!L619)/Tavola1!L619</f>
        <v>1.4188422247446084E-4</v>
      </c>
    </row>
    <row r="621" spans="1:11">
      <c r="A621" s="4">
        <v>44509</v>
      </c>
      <c r="B621" s="13">
        <f>(Tavola1!B621-Tavola1!B620)/Tavola1!B620</f>
        <v>4.8236711561161407E-3</v>
      </c>
      <c r="C621" s="13">
        <f>(Tavola1!C621-Tavola1!C620)/Tavola1!C620</f>
        <v>2.6252492349603846E-3</v>
      </c>
      <c r="D621" s="13">
        <f>(Tavola1!D621-Tavola1!D620)/Tavola1!D620</f>
        <v>1.6175880606595523E-3</v>
      </c>
      <c r="E621" s="13">
        <f>(Tavola1!E621-Tavola1!E620)/Tavola1!E620</f>
        <v>2.3620178041543028E-2</v>
      </c>
      <c r="F621" s="13">
        <f>(Tavola1!F621-Tavola1!F620)/Tavola1!F620</f>
        <v>3.9577836411609502E-2</v>
      </c>
      <c r="G621" s="13">
        <f>(Tavola1!G621-Tavola1!G620)/Tavola1!G620</f>
        <v>3.903903903903904E-2</v>
      </c>
      <c r="H621" s="13">
        <f>(Tavola1!H621-Tavola1!H620)/Tavola1!H620</f>
        <v>4.3478260869565216E-2</v>
      </c>
      <c r="I621" s="13">
        <f>(Tavola1!J621-Tavola1!J620)/Tavola1!J620</f>
        <v>2.2868506089982601E-2</v>
      </c>
      <c r="J621" s="13">
        <f>(Tavola1!K621-Tavola1!K620)/Tavola1!K620</f>
        <v>9.9290444814438311E-4</v>
      </c>
      <c r="K621" s="13">
        <f>(Tavola1!L621-Tavola1!L620)/Tavola1!L620</f>
        <v>1.560505036175344E-3</v>
      </c>
    </row>
    <row r="622" spans="1:11">
      <c r="A622" s="4">
        <v>44510</v>
      </c>
      <c r="B622" s="13">
        <f>(Tavola1!B622-Tavola1!B621)/Tavola1!B621</f>
        <v>3.3701740465334131E-3</v>
      </c>
      <c r="C622" s="13">
        <f>(Tavola1!C622-Tavola1!C621)/Tavola1!C621</f>
        <v>2.4938920583888096E-3</v>
      </c>
      <c r="D622" s="13">
        <f>(Tavola1!D622-Tavola1!D621)/Tavola1!D621</f>
        <v>1.8328692414420708E-3</v>
      </c>
      <c r="E622" s="13">
        <f>(Tavola1!E622-Tavola1!E621)/Tavola1!E621</f>
        <v>5.4499072356215209E-3</v>
      </c>
      <c r="F622" s="13">
        <f>(Tavola1!F622-Tavola1!F621)/Tavola1!F621</f>
        <v>-6.0913705583756347E-2</v>
      </c>
      <c r="G622" s="13">
        <f>(Tavola1!G622-Tavola1!G621)/Tavola1!G621</f>
        <v>-7.5144508670520235E-2</v>
      </c>
      <c r="H622" s="13">
        <f>(Tavola1!H622-Tavola1!H621)/Tavola1!H621</f>
        <v>4.1666666666666664E-2</v>
      </c>
      <c r="I622" s="13">
        <f>(Tavola1!J622-Tavola1!J621)/Tavola1!J621</f>
        <v>8.6269744835965976E-3</v>
      </c>
      <c r="J622" s="13">
        <f>(Tavola1!K622-Tavola1!K621)/Tavola1!K621</f>
        <v>1.740920056006343E-3</v>
      </c>
      <c r="K622" s="13">
        <f>(Tavola1!L622-Tavola1!L621)/Tavola1!L621</f>
        <v>1.2747875354107649E-3</v>
      </c>
    </row>
    <row r="623" spans="1:11">
      <c r="A623" s="4">
        <v>44511</v>
      </c>
      <c r="B623" s="13">
        <f>(Tavola1!B623-Tavola1!B622)/Tavola1!B622</f>
        <v>3.7868613467210493E-3</v>
      </c>
      <c r="C623" s="13">
        <f>(Tavola1!C623-Tavola1!C622)/Tavola1!C622</f>
        <v>2.4018396090830698E-3</v>
      </c>
      <c r="D623" s="13">
        <f>(Tavola1!D623-Tavola1!D622)/Tavola1!D622</f>
        <v>1.9702479761779107E-3</v>
      </c>
      <c r="E623" s="13">
        <f>(Tavola1!E623-Tavola1!E622)/Tavola1!E622</f>
        <v>2.1681466958828277E-2</v>
      </c>
      <c r="F623" s="13">
        <f>(Tavola1!F623-Tavola1!F622)/Tavola1!F622</f>
        <v>-5.4054054054054057E-3</v>
      </c>
      <c r="G623" s="13">
        <f>(Tavola1!G623-Tavola1!G622)/Tavola1!G622</f>
        <v>3.1250000000000002E-3</v>
      </c>
      <c r="H623" s="13">
        <f>(Tavola1!H623-Tavola1!H622)/Tavola1!H622</f>
        <v>-0.06</v>
      </c>
      <c r="I623" s="13">
        <f>(Tavola1!J623-Tavola1!J622)/Tavola1!J622</f>
        <v>2.2888808577279846E-2</v>
      </c>
      <c r="J623" s="13">
        <f>(Tavola1!K623-Tavola1!K622)/Tavola1!K622</f>
        <v>1.4111972948122502E-3</v>
      </c>
      <c r="K623" s="13">
        <f>(Tavola1!L623-Tavola1!L622)/Tavola1!L622</f>
        <v>1.2731645211486774E-3</v>
      </c>
    </row>
    <row r="624" spans="1:11">
      <c r="A624" s="4">
        <v>44512</v>
      </c>
      <c r="B624" s="13">
        <f>(Tavola1!B624-Tavola1!B623)/Tavola1!B623</f>
        <v>3.3210330512416903E-3</v>
      </c>
      <c r="C624" s="13">
        <f>(Tavola1!C624-Tavola1!C623)/Tavola1!C623</f>
        <v>2.2894135270388224E-3</v>
      </c>
      <c r="D624" s="13">
        <f>(Tavola1!D624-Tavola1!D623)/Tavola1!D623</f>
        <v>1.7429221718214814E-3</v>
      </c>
      <c r="E624" s="13">
        <f>(Tavola1!E624-Tavola1!E623)/Tavola1!E623</f>
        <v>1.4222824246528954E-2</v>
      </c>
      <c r="F624" s="13">
        <f>(Tavola1!F624-Tavola1!F623)/Tavola1!F623</f>
        <v>-2.717391304347826E-2</v>
      </c>
      <c r="G624" s="13">
        <f>(Tavola1!G624-Tavola1!G623)/Tavola1!G623</f>
        <v>-4.0498442367601244E-2</v>
      </c>
      <c r="H624" s="13">
        <f>(Tavola1!H624-Tavola1!H623)/Tavola1!H623</f>
        <v>6.3829787234042548E-2</v>
      </c>
      <c r="I624" s="13">
        <f>(Tavola1!J624-Tavola1!J623)/Tavola1!J623</f>
        <v>1.6016959133199858E-2</v>
      </c>
      <c r="J624" s="13">
        <f>(Tavola1!K624-Tavola1!K623)/Tavola1!K623</f>
        <v>1.3890290249890694E-3</v>
      </c>
      <c r="K624" s="13">
        <f>(Tavola1!L624-Tavola1!L623)/Tavola1!L623</f>
        <v>9.8897993783554671E-4</v>
      </c>
    </row>
    <row r="625" spans="1:11">
      <c r="A625" s="4">
        <v>44513</v>
      </c>
      <c r="B625" s="13">
        <f>(Tavola1!B625-Tavola1!B624)/Tavola1!B624</f>
        <v>2.9724330894597513E-3</v>
      </c>
      <c r="C625" s="13">
        <f>(Tavola1!C625-Tavola1!C624)/Tavola1!C624</f>
        <v>1.9271372741993626E-3</v>
      </c>
      <c r="D625" s="13">
        <f>(Tavola1!D625-Tavola1!D624)/Tavola1!D624</f>
        <v>1.042021841032717E-3</v>
      </c>
      <c r="E625" s="13">
        <f>(Tavola1!E625-Tavola1!E624)/Tavola1!E624</f>
        <v>2.337228714524207E-3</v>
      </c>
      <c r="F625" s="13">
        <f>(Tavola1!F625-Tavola1!F624)/Tavola1!F624</f>
        <v>3.3519553072625698E-2</v>
      </c>
      <c r="G625" s="13">
        <f>(Tavola1!G625-Tavola1!G624)/Tavola1!G624</f>
        <v>3.896103896103896E-2</v>
      </c>
      <c r="H625" s="13">
        <f>(Tavola1!H625-Tavola1!H624)/Tavola1!H624</f>
        <v>0</v>
      </c>
      <c r="I625" s="13">
        <f>(Tavola1!J625-Tavola1!J624)/Tavola1!J624</f>
        <v>1.0432363509910744E-3</v>
      </c>
      <c r="J625" s="13">
        <f>(Tavola1!K625-Tavola1!K624)/Tavola1!K624</f>
        <v>1.0176561665597513E-3</v>
      </c>
      <c r="K625" s="13">
        <f>(Tavola1!L625-Tavola1!L624)/Tavola1!L624</f>
        <v>4.2342978122794639E-4</v>
      </c>
    </row>
    <row r="626" spans="1:11">
      <c r="A626" s="4">
        <v>44514</v>
      </c>
      <c r="B626" s="13">
        <f>(Tavola1!B626-Tavola1!B625)/Tavola1!B625</f>
        <v>3.121144982504165E-3</v>
      </c>
      <c r="C626" s="13">
        <f>(Tavola1!C626-Tavola1!C625)/Tavola1!C625</f>
        <v>1.5149109651913131E-3</v>
      </c>
      <c r="D626" s="13">
        <f>(Tavola1!D626-Tavola1!D625)/Tavola1!D625</f>
        <v>1.5948303304259247E-3</v>
      </c>
      <c r="E626" s="13">
        <f>(Tavola1!E626-Tavola1!E625)/Tavola1!E625</f>
        <v>7.8836331334665773E-3</v>
      </c>
      <c r="F626" s="13">
        <f>(Tavola1!F626-Tavola1!F625)/Tavola1!F625</f>
        <v>1.6216216216216217E-2</v>
      </c>
      <c r="G626" s="13">
        <f>(Tavola1!G626-Tavola1!G625)/Tavola1!G625</f>
        <v>1.8749999999999999E-2</v>
      </c>
      <c r="H626" s="13">
        <f>(Tavola1!H626-Tavola1!H625)/Tavola1!H625</f>
        <v>0</v>
      </c>
      <c r="I626" s="13">
        <f>(Tavola1!J626-Tavola1!J625)/Tavola1!J625</f>
        <v>7.5266327003242241E-3</v>
      </c>
      <c r="J626" s="13">
        <f>(Tavola1!K626-Tavola1!K625)/Tavola1!K625</f>
        <v>1.4360199432302395E-3</v>
      </c>
      <c r="K626" s="13">
        <f>(Tavola1!L626-Tavola1!L625)/Tavola1!L625</f>
        <v>2.821670428893905E-4</v>
      </c>
    </row>
    <row r="627" spans="1:11">
      <c r="A627" s="4">
        <v>44515</v>
      </c>
      <c r="B627" s="13">
        <f>(Tavola1!B627-Tavola1!B626)/Tavola1!B626</f>
        <v>1.8894966225532605E-3</v>
      </c>
      <c r="C627" s="13">
        <f>(Tavola1!C627-Tavola1!C626)/Tavola1!C626</f>
        <v>1.63996995289173E-3</v>
      </c>
      <c r="D627" s="13">
        <f>(Tavola1!D627-Tavola1!D626)/Tavola1!D626</f>
        <v>1.4047756013996905E-3</v>
      </c>
      <c r="E627" s="13">
        <f>(Tavola1!E627-Tavola1!E626)/Tavola1!E626</f>
        <v>3.9109838052219896E-2</v>
      </c>
      <c r="F627" s="13">
        <f>(Tavola1!F627-Tavola1!F626)/Tavola1!F626</f>
        <v>2.1276595744680851E-2</v>
      </c>
      <c r="G627" s="13">
        <f>(Tavola1!G627-Tavola1!G626)/Tavola1!G626</f>
        <v>3.6809815950920248E-2</v>
      </c>
      <c r="H627" s="13">
        <f>(Tavola1!H627-Tavola1!H626)/Tavola1!H626</f>
        <v>-0.08</v>
      </c>
      <c r="I627" s="13">
        <f>(Tavola1!J627-Tavola1!J626)/Tavola1!J626</f>
        <v>3.9880473508792091E-2</v>
      </c>
      <c r="J627" s="13">
        <f>(Tavola1!K627-Tavola1!K626)/Tavola1!K626</f>
        <v>2.814315484765842E-4</v>
      </c>
      <c r="K627" s="13">
        <f>(Tavola1!L627-Tavola1!L626)/Tavola1!L626</f>
        <v>4.231311706629055E-4</v>
      </c>
    </row>
    <row r="628" spans="1:11">
      <c r="A628" s="4">
        <v>44516</v>
      </c>
      <c r="B628" s="13">
        <f>(Tavola1!B628-Tavola1!B627)/Tavola1!B627</f>
        <v>5.0048562210429611E-3</v>
      </c>
      <c r="C628" s="13">
        <f>(Tavola1!C628-Tavola1!C627)/Tavola1!C627</f>
        <v>3.2825398030248403E-3</v>
      </c>
      <c r="D628" s="13">
        <f>(Tavola1!D628-Tavola1!D627)/Tavola1!D627</f>
        <v>1.7519193355401592E-3</v>
      </c>
      <c r="E628" s="13">
        <f>(Tavola1!E628-Tavola1!E627)/Tavola1!E627</f>
        <v>1.102629346904156E-2</v>
      </c>
      <c r="F628" s="13">
        <f>(Tavola1!F628-Tavola1!F627)/Tavola1!F627</f>
        <v>3.6458333333333336E-2</v>
      </c>
      <c r="G628" s="13">
        <f>(Tavola1!G628-Tavola1!G627)/Tavola1!G627</f>
        <v>3.8461538461538464E-2</v>
      </c>
      <c r="H628" s="13">
        <f>(Tavola1!H628-Tavola1!H627)/Tavola1!H627</f>
        <v>2.1739130434782608E-2</v>
      </c>
      <c r="I628" s="13">
        <f>(Tavola1!J628-Tavola1!J627)/Tavola1!J627</f>
        <v>9.9469496021220155E-3</v>
      </c>
      <c r="J628" s="13">
        <f>(Tavola1!K628-Tavola1!K627)/Tavola1!K627</f>
        <v>1.446955030513334E-3</v>
      </c>
      <c r="K628" s="13">
        <f>(Tavola1!L628-Tavola1!L627)/Tavola1!L627</f>
        <v>2.2557451008036094E-3</v>
      </c>
    </row>
    <row r="629" spans="1:11">
      <c r="A629" s="4">
        <v>44517</v>
      </c>
      <c r="B629" s="13">
        <f>(Tavola1!B629-Tavola1!B628)/Tavola1!B628</f>
        <v>3.7293289894248017E-3</v>
      </c>
      <c r="C629" s="13">
        <f>(Tavola1!C629-Tavola1!C628)/Tavola1!C628</f>
        <v>2.4543228501315868E-3</v>
      </c>
      <c r="D629" s="13">
        <f>(Tavola1!D629-Tavola1!D628)/Tavola1!D628</f>
        <v>1.5555942782010867E-3</v>
      </c>
      <c r="E629" s="13">
        <f>(Tavola1!E629-Tavola1!E628)/Tavola1!E628</f>
        <v>8.0746644295302018E-3</v>
      </c>
      <c r="F629" s="13">
        <f>(Tavola1!F629-Tavola1!F628)/Tavola1!F628</f>
        <v>-1.0050251256281407E-2</v>
      </c>
      <c r="G629" s="13">
        <f>(Tavola1!G629-Tavola1!G628)/Tavola1!G628</f>
        <v>0</v>
      </c>
      <c r="H629" s="13">
        <f>(Tavola1!H629-Tavola1!H628)/Tavola1!H628</f>
        <v>-8.5106382978723402E-2</v>
      </c>
      <c r="I629" s="13">
        <f>(Tavola1!J629-Tavola1!J628)/Tavola1!J628</f>
        <v>8.86408404464872E-3</v>
      </c>
      <c r="J629" s="13">
        <f>(Tavola1!K629-Tavola1!K628)/Tavola1!K628</f>
        <v>1.3612495401183987E-3</v>
      </c>
      <c r="K629" s="13">
        <f>(Tavola1!L629-Tavola1!L628)/Tavola1!L628</f>
        <v>9.8466732311154864E-4</v>
      </c>
    </row>
    <row r="630" spans="1:11">
      <c r="A630" s="4">
        <v>44518</v>
      </c>
      <c r="B630" s="13">
        <f>(Tavola1!B630-Tavola1!B629)/Tavola1!B629</f>
        <v>3.7057530382610866E-3</v>
      </c>
      <c r="C630" s="13">
        <f>(Tavola1!C630-Tavola1!C629)/Tavola1!C629</f>
        <v>2.3418982810104352E-3</v>
      </c>
      <c r="D630" s="13">
        <f>(Tavola1!D630-Tavola1!D629)/Tavola1!D629</f>
        <v>1.6290972586879915E-3</v>
      </c>
      <c r="E630" s="13">
        <f>(Tavola1!E630-Tavola1!E629)/Tavola1!E629</f>
        <v>1.2587121606158328E-2</v>
      </c>
      <c r="F630" s="13">
        <f>(Tavola1!F630-Tavola1!F629)/Tavola1!F629</f>
        <v>-1.5228426395939087E-2</v>
      </c>
      <c r="G630" s="13">
        <f>(Tavola1!G630-Tavola1!G629)/Tavola1!G629</f>
        <v>-1.7094017094017096E-2</v>
      </c>
      <c r="H630" s="13">
        <f>(Tavola1!H630-Tavola1!H629)/Tavola1!H629</f>
        <v>0</v>
      </c>
      <c r="I630" s="13">
        <f>(Tavola1!J630-Tavola1!J629)/Tavola1!J629</f>
        <v>1.3775897602776874E-2</v>
      </c>
      <c r="J630" s="13">
        <f>(Tavola1!K630-Tavola1!K629)/Tavola1!K629</f>
        <v>1.2859180285707606E-3</v>
      </c>
      <c r="K630" s="13">
        <f>(Tavola1!L630-Tavola1!L629)/Tavola1!L629</f>
        <v>1.2647554806070826E-3</v>
      </c>
    </row>
    <row r="631" spans="1:11">
      <c r="A631" s="4">
        <v>44519</v>
      </c>
      <c r="B631" s="13">
        <f>(Tavola1!B631-Tavola1!B630)/Tavola1!B630</f>
        <v>3.839574337474136E-3</v>
      </c>
      <c r="C631" s="13">
        <f>(Tavola1!C631-Tavola1!C630)/Tavola1!C630</f>
        <v>2.5852790064577386E-3</v>
      </c>
      <c r="D631" s="13">
        <f>(Tavola1!D631-Tavola1!D630)/Tavola1!D630</f>
        <v>2.0685887171907618E-3</v>
      </c>
      <c r="E631" s="13">
        <f>(Tavola1!E631-Tavola1!E630)/Tavola1!E630</f>
        <v>3.0717074173001849E-2</v>
      </c>
      <c r="F631" s="13">
        <f>(Tavola1!F631-Tavola1!F630)/Tavola1!F630</f>
        <v>-4.6391752577319589E-2</v>
      </c>
      <c r="G631" s="13">
        <f>(Tavola1!G631-Tavola1!G630)/Tavola1!G630</f>
        <v>-3.7681159420289857E-2</v>
      </c>
      <c r="H631" s="13">
        <f>(Tavola1!H631-Tavola1!H630)/Tavola1!H630</f>
        <v>-0.11627906976744186</v>
      </c>
      <c r="I631" s="13">
        <f>(Tavola1!J631-Tavola1!J630)/Tavola1!J630</f>
        <v>3.3918253798416433E-2</v>
      </c>
      <c r="J631" s="13">
        <f>(Tavola1!K631-Tavola1!K630)/Tavola1!K630</f>
        <v>1.1675150609442861E-3</v>
      </c>
      <c r="K631" s="13">
        <f>(Tavola1!L631-Tavola1!L630)/Tavola1!L630</f>
        <v>8.4210526315789478E-4</v>
      </c>
    </row>
    <row r="632" spans="1:11">
      <c r="A632" s="4">
        <v>44520</v>
      </c>
      <c r="B632" s="13">
        <f>(Tavola1!B632-Tavola1!B631)/Tavola1!B631</f>
        <v>3.5034680265027102E-3</v>
      </c>
      <c r="C632" s="13">
        <f>(Tavola1!C632-Tavola1!C631)/Tavola1!C631</f>
        <v>2.4670867348088291E-3</v>
      </c>
      <c r="D632" s="13">
        <f>(Tavola1!D632-Tavola1!D631)/Tavola1!D631</f>
        <v>2.042257072260602E-3</v>
      </c>
      <c r="E632" s="13">
        <f>(Tavola1!E632-Tavola1!E631)/Tavola1!E631</f>
        <v>5.8805940396690921E-3</v>
      </c>
      <c r="F632" s="13">
        <f>(Tavola1!F632-Tavola1!F631)/Tavola1!F631</f>
        <v>4.3243243243243246E-2</v>
      </c>
      <c r="G632" s="13">
        <f>(Tavola1!G632-Tavola1!G631)/Tavola1!G631</f>
        <v>5.4216867469879519E-2</v>
      </c>
      <c r="H632" s="13">
        <f>(Tavola1!H632-Tavola1!H631)/Tavola1!H631</f>
        <v>-5.2631578947368418E-2</v>
      </c>
      <c r="I632" s="13">
        <f>(Tavola1!J632-Tavola1!J631)/Tavola1!J631</f>
        <v>4.4499637793645862E-3</v>
      </c>
      <c r="J632" s="13">
        <f>(Tavola1!K632-Tavola1!K631)/Tavola1!K631</f>
        <v>1.9424786427305319E-3</v>
      </c>
      <c r="K632" s="13">
        <f>(Tavola1!L632-Tavola1!L631)/Tavola1!L631</f>
        <v>8.4139671855279767E-4</v>
      </c>
    </row>
    <row r="633" spans="1:11">
      <c r="A633" s="4">
        <v>44521</v>
      </c>
      <c r="B633" s="13">
        <f>(Tavola1!B633-Tavola1!B632)/Tavola1!B632</f>
        <v>3.1717743016342593E-3</v>
      </c>
      <c r="C633" s="13">
        <f>(Tavola1!C633-Tavola1!C632)/Tavola1!C632</f>
        <v>1.9890396796559823E-3</v>
      </c>
      <c r="D633" s="13">
        <f>(Tavola1!D633-Tavola1!D632)/Tavola1!D632</f>
        <v>1.7833329139722719E-3</v>
      </c>
      <c r="E633" s="13">
        <f>(Tavola1!E633-Tavola1!E632)/Tavola1!E632</f>
        <v>2.8735632183908046E-2</v>
      </c>
      <c r="F633" s="13">
        <f>(Tavola1!F633-Tavola1!F632)/Tavola1!F632</f>
        <v>-1.8134715025906734E-2</v>
      </c>
      <c r="G633" s="13">
        <f>(Tavola1!G633-Tavola1!G632)/Tavola1!G632</f>
        <v>-3.1428571428571431E-2</v>
      </c>
      <c r="H633" s="13">
        <f>(Tavola1!H633-Tavola1!H632)/Tavola1!H632</f>
        <v>0.1111111111111111</v>
      </c>
      <c r="I633" s="13">
        <f>(Tavola1!J633-Tavola1!J632)/Tavola1!J632</f>
        <v>3.0599629095404906E-2</v>
      </c>
      <c r="J633" s="13">
        <f>(Tavola1!K633-Tavola1!K632)/Tavola1!K632</f>
        <v>8.9120928453851657E-4</v>
      </c>
      <c r="K633" s="13">
        <f>(Tavola1!L633-Tavola1!L632)/Tavola1!L632</f>
        <v>1.2610340479192938E-3</v>
      </c>
    </row>
    <row r="634" spans="1:11">
      <c r="A634" s="4">
        <v>44522</v>
      </c>
      <c r="B634" s="13">
        <f>(Tavola1!B634-Tavola1!B633)/Tavola1!B633</f>
        <v>1.9341841317739496E-3</v>
      </c>
      <c r="C634" s="13">
        <f>(Tavola1!C634-Tavola1!C633)/Tavola1!C633</f>
        <v>1.5047066476257412E-3</v>
      </c>
      <c r="D634" s="13">
        <f>(Tavola1!D634-Tavola1!D633)/Tavola1!D633</f>
        <v>1.6137590224513439E-3</v>
      </c>
      <c r="E634" s="13">
        <f>(Tavola1!E634-Tavola1!E633)/Tavola1!E633</f>
        <v>3.8142939703332691E-2</v>
      </c>
      <c r="F634" s="13">
        <f>(Tavola1!F634-Tavola1!F633)/Tavola1!F633</f>
        <v>3.6939313984168866E-2</v>
      </c>
      <c r="G634" s="13">
        <f>(Tavola1!G634-Tavola1!G633)/Tavola1!G633</f>
        <v>3.8348082595870206E-2</v>
      </c>
      <c r="H634" s="13">
        <f>(Tavola1!H634-Tavola1!H633)/Tavola1!H633</f>
        <v>2.5000000000000001E-2</v>
      </c>
      <c r="I634" s="13">
        <f>(Tavola1!J634-Tavola1!J633)/Tavola1!J633</f>
        <v>3.8188543436968911E-2</v>
      </c>
      <c r="J634" s="13">
        <f>(Tavola1!K634-Tavola1!K633)/Tavola1!K633</f>
        <v>3.9204872035962166E-4</v>
      </c>
      <c r="K634" s="13">
        <f>(Tavola1!L634-Tavola1!L633)/Tavola1!L633</f>
        <v>0</v>
      </c>
    </row>
    <row r="635" spans="1:11">
      <c r="A635" s="4">
        <v>44523</v>
      </c>
      <c r="B635" s="13">
        <f>(Tavola1!B635-Tavola1!B634)/Tavola1!B634</f>
        <v>4.8074823903762193E-3</v>
      </c>
      <c r="C635" s="13">
        <f>(Tavola1!C635-Tavola1!C634)/Tavola1!C634</f>
        <v>2.8391561666539131E-3</v>
      </c>
      <c r="D635" s="13">
        <f>(Tavola1!D635-Tavola1!D634)/Tavola1!D634</f>
        <v>1.5829480448240733E-3</v>
      </c>
      <c r="E635" s="13">
        <f>(Tavola1!E635-Tavola1!E634)/Tavola1!E634</f>
        <v>1.1597699016515124E-2</v>
      </c>
      <c r="F635" s="13">
        <f>(Tavola1!F635-Tavola1!F634)/Tavola1!F634</f>
        <v>-2.7989821882951654E-2</v>
      </c>
      <c r="G635" s="13">
        <f>(Tavola1!G635-Tavola1!G634)/Tavola1!G634</f>
        <v>-3.4090909090909088E-2</v>
      </c>
      <c r="H635" s="13">
        <f>(Tavola1!H635-Tavola1!H634)/Tavola1!H634</f>
        <v>2.4390243902439025E-2</v>
      </c>
      <c r="I635" s="13">
        <f>(Tavola1!J635-Tavola1!J634)/Tavola1!J634</f>
        <v>1.3095811266249398E-2</v>
      </c>
      <c r="J635" s="13">
        <f>(Tavola1!K635-Tavola1!K634)/Tavola1!K634</f>
        <v>1.208896682508527E-3</v>
      </c>
      <c r="K635" s="13">
        <f>(Tavola1!L635-Tavola1!L634)/Tavola1!L634</f>
        <v>2.2390148334732718E-3</v>
      </c>
    </row>
    <row r="636" spans="1:11">
      <c r="A636" s="4">
        <v>44524</v>
      </c>
      <c r="B636" s="13">
        <f>(Tavola1!B636-Tavola1!B635)/Tavola1!B635</f>
        <v>3.6397812572164507E-3</v>
      </c>
      <c r="C636" s="13">
        <f>(Tavola1!C636-Tavola1!C635)/Tavola1!C635</f>
        <v>3.1359677447571643E-3</v>
      </c>
      <c r="D636" s="13">
        <f>(Tavola1!D636-Tavola1!D635)/Tavola1!D635</f>
        <v>2.1969768096892313E-3</v>
      </c>
      <c r="E636" s="13">
        <f>(Tavola1!E636-Tavola1!E635)/Tavola1!E635</f>
        <v>1.7884985783729247E-2</v>
      </c>
      <c r="F636" s="13">
        <f>(Tavola1!F636-Tavola1!F635)/Tavola1!F635</f>
        <v>5.235602094240838E-3</v>
      </c>
      <c r="G636" s="13">
        <f>(Tavola1!G636-Tavola1!G635)/Tavola1!G635</f>
        <v>8.8235294117647058E-3</v>
      </c>
      <c r="H636" s="13">
        <f>(Tavola1!H636-Tavola1!H635)/Tavola1!H635</f>
        <v>-2.3809523809523808E-2</v>
      </c>
      <c r="I636" s="13">
        <f>(Tavola1!J636-Tavola1!J635)/Tavola1!J635</f>
        <v>1.834426385324589E-2</v>
      </c>
      <c r="J636" s="13">
        <f>(Tavola1!K636-Tavola1!K635)/Tavola1!K635</f>
        <v>1.6618844641998242E-3</v>
      </c>
      <c r="K636" s="13">
        <f>(Tavola1!L636-Tavola1!L635)/Tavola1!L635</f>
        <v>8.3775481709019825E-4</v>
      </c>
    </row>
    <row r="637" spans="1:11">
      <c r="A637" s="4">
        <v>44525</v>
      </c>
      <c r="B637" s="13">
        <f>(Tavola1!B637-Tavola1!B636)/Tavola1!B636</f>
        <v>3.9520595779200919E-3</v>
      </c>
      <c r="C637" s="13">
        <f>(Tavola1!C637-Tavola1!C636)/Tavola1!C636</f>
        <v>2.746942852605347E-3</v>
      </c>
      <c r="D637" s="13">
        <f>(Tavola1!D637-Tavola1!D636)/Tavola1!D636</f>
        <v>2.0453920907342175E-3</v>
      </c>
      <c r="E637" s="13">
        <f>(Tavola1!E637-Tavola1!E636)/Tavola1!E636</f>
        <v>1.8561903045593801E-2</v>
      </c>
      <c r="F637" s="13">
        <f>(Tavola1!F637-Tavola1!F636)/Tavola1!F636</f>
        <v>-2.0833333333333332E-2</v>
      </c>
      <c r="G637" s="13">
        <f>(Tavola1!G637-Tavola1!G636)/Tavola1!G636</f>
        <v>-2.3323615160349854E-2</v>
      </c>
      <c r="H637" s="13">
        <f>(Tavola1!H637-Tavola1!H636)/Tavola1!H636</f>
        <v>0</v>
      </c>
      <c r="I637" s="13">
        <f>(Tavola1!J637-Tavola1!J636)/Tavola1!J636</f>
        <v>1.9973865969759193E-2</v>
      </c>
      <c r="J637" s="13">
        <f>(Tavola1!K637-Tavola1!K636)/Tavola1!K636</f>
        <v>1.4703642131895644E-3</v>
      </c>
      <c r="K637" s="13">
        <f>(Tavola1!L637-Tavola1!L636)/Tavola1!L636</f>
        <v>6.9754464285714287E-4</v>
      </c>
    </row>
    <row r="638" spans="1:11">
      <c r="A638" s="4">
        <v>44526</v>
      </c>
      <c r="B638" s="13">
        <f>(Tavola1!B638-Tavola1!B637)/Tavola1!B637</f>
        <v>3.708961967087429E-3</v>
      </c>
      <c r="C638" s="13">
        <f>(Tavola1!C638-Tavola1!C637)/Tavola1!C637</f>
        <v>2.4911199271462135E-3</v>
      </c>
      <c r="D638" s="13">
        <f>(Tavola1!D638-Tavola1!D637)/Tavola1!D637</f>
        <v>2.5211367241427668E-3</v>
      </c>
      <c r="E638" s="13">
        <f>(Tavola1!E638-Tavola1!E637)/Tavola1!E637</f>
        <v>-5.7501769285208774E-3</v>
      </c>
      <c r="F638" s="13">
        <f>(Tavola1!F638-Tavola1!F637)/Tavola1!F637</f>
        <v>-1.3297872340425532E-2</v>
      </c>
      <c r="G638" s="13">
        <f>(Tavola1!G638-Tavola1!G637)/Tavola1!G637</f>
        <v>-2.0895522388059702E-2</v>
      </c>
      <c r="H638" s="13">
        <f>(Tavola1!H638-Tavola1!H637)/Tavola1!H637</f>
        <v>4.878048780487805E-2</v>
      </c>
      <c r="I638" s="13">
        <f>(Tavola1!J638-Tavola1!J637)/Tavola1!J637</f>
        <v>-5.4904831625183018E-3</v>
      </c>
      <c r="J638" s="13">
        <f>(Tavola1!K638-Tavola1!K637)/Tavola1!K637</f>
        <v>2.8702754538540392E-3</v>
      </c>
      <c r="K638" s="13">
        <f>(Tavola1!L638-Tavola1!L637)/Tavola1!L637</f>
        <v>8.3647009619406104E-4</v>
      </c>
    </row>
    <row r="639" spans="1:11">
      <c r="A639" s="4">
        <v>44527</v>
      </c>
      <c r="B639" s="13">
        <f>(Tavola1!B639-Tavola1!B638)/Tavola1!B638</f>
        <v>3.6454698087962953E-3</v>
      </c>
      <c r="C639" s="13">
        <f>(Tavola1!C639-Tavola1!C638)/Tavola1!C638</f>
        <v>2.6366388336333682E-3</v>
      </c>
      <c r="D639" s="13">
        <f>(Tavola1!D639-Tavola1!D638)/Tavola1!D638</f>
        <v>2.0049985079080871E-3</v>
      </c>
      <c r="E639" s="13">
        <f>(Tavola1!E639-Tavola1!E638)/Tavola1!E638</f>
        <v>1.2189696592223508E-2</v>
      </c>
      <c r="F639" s="13">
        <f>(Tavola1!F639-Tavola1!F638)/Tavola1!F638</f>
        <v>-1.078167115902965E-2</v>
      </c>
      <c r="G639" s="13">
        <f>(Tavola1!G639-Tavola1!G638)/Tavola1!G638</f>
        <v>-1.8292682926829267E-2</v>
      </c>
      <c r="H639" s="13">
        <f>(Tavola1!H639-Tavola1!H638)/Tavola1!H638</f>
        <v>4.6511627906976744E-2</v>
      </c>
      <c r="I639" s="13">
        <f>(Tavola1!J639-Tavola1!J638)/Tavola1!J638</f>
        <v>1.2973868237026133E-2</v>
      </c>
      <c r="J639" s="13">
        <f>(Tavola1!K639-Tavola1!K638)/Tavola1!K638</f>
        <v>1.6486523915351591E-3</v>
      </c>
      <c r="K639" s="13">
        <f>(Tavola1!L639-Tavola1!L638)/Tavola1!L638</f>
        <v>1.1143613316617913E-3</v>
      </c>
    </row>
    <row r="640" spans="1:11">
      <c r="A640" s="4">
        <v>44528</v>
      </c>
      <c r="B640" s="13">
        <f>(Tavola1!B640-Tavola1!B639)/Tavola1!B639</f>
        <v>3.3684347290852956E-3</v>
      </c>
      <c r="C640" s="13">
        <f>(Tavola1!C640-Tavola1!C639)/Tavola1!C639</f>
        <v>2.165466370476616E-3</v>
      </c>
      <c r="D640" s="13">
        <f>(Tavola1!D640-Tavola1!D639)/Tavola1!D639</f>
        <v>2.4104907535808353E-3</v>
      </c>
      <c r="E640" s="13">
        <f>(Tavola1!E640-Tavola1!E639)/Tavola1!E639</f>
        <v>4.1402953586497891E-2</v>
      </c>
      <c r="F640" s="13">
        <f>(Tavola1!F640-Tavola1!F639)/Tavola1!F639</f>
        <v>-2.1798365122615803E-2</v>
      </c>
      <c r="G640" s="13">
        <f>(Tavola1!G640-Tavola1!G639)/Tavola1!G639</f>
        <v>-2.4844720496894408E-2</v>
      </c>
      <c r="H640" s="13">
        <f>(Tavola1!H640-Tavola1!H639)/Tavola1!H639</f>
        <v>0</v>
      </c>
      <c r="I640" s="13">
        <f>(Tavola1!J640-Tavola1!J639)/Tavola1!J639</f>
        <v>4.3509855572713238E-2</v>
      </c>
      <c r="J640" s="13">
        <f>(Tavola1!K640-Tavola1!K639)/Tavola1!K639</f>
        <v>9.9414704158958195E-4</v>
      </c>
      <c r="K640" s="13">
        <f>(Tavola1!L640-Tavola1!L639)/Tavola1!L639</f>
        <v>5.5656045637957421E-4</v>
      </c>
    </row>
    <row r="641" spans="1:11">
      <c r="A641" s="4">
        <v>44529</v>
      </c>
      <c r="B641" s="13">
        <f>(Tavola1!B641-Tavola1!B640)/Tavola1!B640</f>
        <v>1.9959901403288345E-3</v>
      </c>
      <c r="C641" s="13">
        <f>(Tavola1!C641-Tavola1!C640)/Tavola1!C640</f>
        <v>1.7769003686783564E-3</v>
      </c>
      <c r="D641" s="13">
        <f>(Tavola1!D641-Tavola1!D640)/Tavola1!D640</f>
        <v>1.7300181357894019E-3</v>
      </c>
      <c r="E641" s="13">
        <f>(Tavola1!E641-Tavola1!E640)/Tavola1!E640</f>
        <v>3.0471849413353593E-2</v>
      </c>
      <c r="F641" s="13">
        <f>(Tavola1!F641-Tavola1!F640)/Tavola1!F640</f>
        <v>1.6713091922005572E-2</v>
      </c>
      <c r="G641" s="13">
        <f>(Tavola1!G641-Tavola1!G640)/Tavola1!G640</f>
        <v>2.2292993630573247E-2</v>
      </c>
      <c r="H641" s="13">
        <f>(Tavola1!H641-Tavola1!H640)/Tavola1!H640</f>
        <v>-2.2222222222222223E-2</v>
      </c>
      <c r="I641" s="13">
        <f>(Tavola1!J641-Tavola1!J640)/Tavola1!J640</f>
        <v>3.0901810584958216E-2</v>
      </c>
      <c r="J641" s="13">
        <f>(Tavola1!K641-Tavola1!K640)/Tavola1!K640</f>
        <v>6.3141278610891866E-4</v>
      </c>
      <c r="K641" s="13">
        <f>(Tavola1!L641-Tavola1!L640)/Tavola1!L640</f>
        <v>8.3437630371297454E-4</v>
      </c>
    </row>
    <row r="642" spans="1:11">
      <c r="A642" s="4">
        <v>44530</v>
      </c>
      <c r="B642" s="13">
        <f>(Tavola1!B642-Tavola1!B641)/Tavola1!B641</f>
        <v>4.3795652012872388E-3</v>
      </c>
      <c r="C642" s="13">
        <f>(Tavola1!C642-Tavola1!C641)/Tavola1!C641</f>
        <v>2.5181582791008266E-3</v>
      </c>
      <c r="D642" s="13">
        <f>(Tavola1!D642-Tavola1!D641)/Tavola1!D641</f>
        <v>1.6837773459343727E-3</v>
      </c>
      <c r="E642" s="13">
        <f>(Tavola1!E642-Tavola1!E641)/Tavola1!E641</f>
        <v>2.7604849279161205E-2</v>
      </c>
      <c r="F642" s="13">
        <f>(Tavola1!F642-Tavola1!F641)/Tavola1!F641</f>
        <v>-3.8356164383561646E-2</v>
      </c>
      <c r="G642" s="13">
        <f>(Tavola1!G642-Tavola1!G641)/Tavola1!G641</f>
        <v>-4.0498442367601244E-2</v>
      </c>
      <c r="H642" s="13">
        <f>(Tavola1!H642-Tavola1!H641)/Tavola1!H641</f>
        <v>-2.2727272727272728E-2</v>
      </c>
      <c r="I642" s="13">
        <f>(Tavola1!J642-Tavola1!J641)/Tavola1!J641</f>
        <v>2.9637760702524697E-2</v>
      </c>
      <c r="J642" s="13">
        <f>(Tavola1!K642-Tavola1!K641)/Tavola1!K641</f>
        <v>6.573066203922806E-4</v>
      </c>
      <c r="K642" s="13">
        <f>(Tavola1!L642-Tavola1!L641)/Tavola1!L641</f>
        <v>1.1115742670557178E-3</v>
      </c>
    </row>
    <row r="643" spans="1:11">
      <c r="A643" s="4">
        <v>44531</v>
      </c>
      <c r="B643" s="13">
        <f>(Tavola1!B643-Tavola1!B642)/Tavola1!B642</f>
        <v>3.7604630780130543E-3</v>
      </c>
      <c r="C643" s="13">
        <f>(Tavola1!C643-Tavola1!C642)/Tavola1!C642</f>
        <v>3.2591281192160533E-3</v>
      </c>
      <c r="D643" s="13">
        <f>(Tavola1!D643-Tavola1!D642)/Tavola1!D642</f>
        <v>2.2484593889372097E-3</v>
      </c>
      <c r="E643" s="13">
        <f>(Tavola1!E643-Tavola1!E642)/Tavola1!E642</f>
        <v>7.3335990434436034E-3</v>
      </c>
      <c r="F643" s="13">
        <f>(Tavola1!F643-Tavola1!F642)/Tavola1!F642</f>
        <v>0</v>
      </c>
      <c r="G643" s="13">
        <f>(Tavola1!G643-Tavola1!G642)/Tavola1!G642</f>
        <v>0</v>
      </c>
      <c r="H643" s="13">
        <f>(Tavola1!H643-Tavola1!H642)/Tavola1!H642</f>
        <v>0</v>
      </c>
      <c r="I643" s="13">
        <f>(Tavola1!J643-Tavola1!J642)/Tavola1!J642</f>
        <v>7.5446941118582911E-3</v>
      </c>
      <c r="J643" s="13">
        <f>(Tavola1!K643-Tavola1!K642)/Tavola1!K642</f>
        <v>2.0625870359179169E-3</v>
      </c>
      <c r="K643" s="13">
        <f>(Tavola1!L643-Tavola1!L642)/Tavola1!L642</f>
        <v>1.2491325468424704E-3</v>
      </c>
    </row>
    <row r="644" spans="1:11">
      <c r="A644" s="4">
        <v>44532</v>
      </c>
      <c r="B644" s="13">
        <f>(Tavola1!B644-Tavola1!B643)/Tavola1!B643</f>
        <v>4.3861013511085458E-3</v>
      </c>
      <c r="C644" s="13">
        <f>(Tavola1!C644-Tavola1!C643)/Tavola1!C643</f>
        <v>3.6302715867535373E-3</v>
      </c>
      <c r="D644" s="13">
        <f>(Tavola1!D644-Tavola1!D643)/Tavola1!D643</f>
        <v>2.0772362602361587E-3</v>
      </c>
      <c r="E644" s="13">
        <f>(Tavola1!E644-Tavola1!E643)/Tavola1!E643</f>
        <v>-6.0932183271346051E-3</v>
      </c>
      <c r="F644" s="13">
        <f>(Tavola1!F644-Tavola1!F643)/Tavola1!F643</f>
        <v>0</v>
      </c>
      <c r="G644" s="13">
        <f>(Tavola1!G644-Tavola1!G643)/Tavola1!G643</f>
        <v>-3.246753246753247E-3</v>
      </c>
      <c r="H644" s="13">
        <f>(Tavola1!H644-Tavola1!H643)/Tavola1!H643</f>
        <v>2.3255813953488372E-2</v>
      </c>
      <c r="I644" s="13">
        <f>(Tavola1!J644-Tavola1!J643)/Tavola1!J643</f>
        <v>-6.267296109392805E-3</v>
      </c>
      <c r="J644" s="13">
        <f>(Tavola1!K644-Tavola1!K643)/Tavola1!K643</f>
        <v>2.451655195018027E-3</v>
      </c>
      <c r="K644" s="13">
        <f>(Tavola1!L644-Tavola1!L643)/Tavola1!L643</f>
        <v>5.5447740504574439E-4</v>
      </c>
    </row>
    <row r="645" spans="1:11">
      <c r="A645" s="4">
        <v>44533</v>
      </c>
      <c r="B645" s="13">
        <f>(Tavola1!B645-Tavola1!B644)/Tavola1!B644</f>
        <v>3.5189498499917297E-3</v>
      </c>
      <c r="C645" s="13">
        <f>(Tavola1!C645-Tavola1!C644)/Tavola1!C644</f>
        <v>2.7285669810337169E-3</v>
      </c>
      <c r="D645" s="13">
        <f>(Tavola1!D645-Tavola1!D644)/Tavola1!D644</f>
        <v>2.5673625570439705E-3</v>
      </c>
      <c r="E645" s="13">
        <f>(Tavola1!E645-Tavola1!E644)/Tavola1!E644</f>
        <v>2.0859872611464967E-2</v>
      </c>
      <c r="F645" s="13">
        <f>(Tavola1!F645-Tavola1!F644)/Tavola1!F644</f>
        <v>1.4245014245014245E-2</v>
      </c>
      <c r="G645" s="13">
        <f>(Tavola1!G645-Tavola1!G644)/Tavola1!G644</f>
        <v>1.3029315960912053E-2</v>
      </c>
      <c r="H645" s="13">
        <f>(Tavola1!H645-Tavola1!H644)/Tavola1!H644</f>
        <v>2.2727272727272728E-2</v>
      </c>
      <c r="I645" s="13">
        <f>(Tavola1!J645-Tavola1!J644)/Tavola1!J644</f>
        <v>2.1050045048734541E-2</v>
      </c>
      <c r="J645" s="13">
        <f>(Tavola1!K645-Tavola1!K644)/Tavola1!K644</f>
        <v>1.8604012450629071E-3</v>
      </c>
      <c r="K645" s="13">
        <f>(Tavola1!L645-Tavola1!L644)/Tavola1!L644</f>
        <v>6.9271266278747579E-4</v>
      </c>
    </row>
    <row r="646" spans="1:11">
      <c r="A646" s="4">
        <v>44534</v>
      </c>
      <c r="B646" s="13">
        <f>(Tavola1!B646-Tavola1!B645)/Tavola1!B645</f>
        <v>3.4524659349688025E-3</v>
      </c>
      <c r="C646" s="13">
        <f>(Tavola1!C646-Tavola1!C645)/Tavola1!C645</f>
        <v>2.0516346778792264E-3</v>
      </c>
      <c r="D646" s="13">
        <f>(Tavola1!D646-Tavola1!D645)/Tavola1!D645</f>
        <v>1.6816658600388406E-3</v>
      </c>
      <c r="E646" s="13">
        <f>(Tavola1!E646-Tavola1!E645)/Tavola1!E645</f>
        <v>1.793791920137264E-3</v>
      </c>
      <c r="F646" s="13">
        <f>(Tavola1!F646-Tavola1!F645)/Tavola1!F645</f>
        <v>-3.0898876404494381E-2</v>
      </c>
      <c r="G646" s="13">
        <f>(Tavola1!G646-Tavola1!G645)/Tavola1!G645</f>
        <v>-3.5369774919614148E-2</v>
      </c>
      <c r="H646" s="13">
        <f>(Tavola1!H646-Tavola1!H645)/Tavola1!H645</f>
        <v>0</v>
      </c>
      <c r="I646" s="13">
        <f>(Tavola1!J646-Tavola1!J645)/Tavola1!J645</f>
        <v>2.7274185785336113E-3</v>
      </c>
      <c r="J646" s="13">
        <f>(Tavola1!K646-Tavola1!K645)/Tavola1!K645</f>
        <v>1.7002973072642836E-3</v>
      </c>
      <c r="K646" s="13">
        <f>(Tavola1!L646-Tavola1!L645)/Tavola1!L645</f>
        <v>6.9223314412294058E-4</v>
      </c>
    </row>
    <row r="647" spans="1:11">
      <c r="A647" s="4">
        <v>44535</v>
      </c>
      <c r="B647" s="13">
        <f>(Tavola1!B647-Tavola1!B646)/Tavola1!B646</f>
        <v>3.3521598727703863E-3</v>
      </c>
      <c r="C647" s="13">
        <f>(Tavola1!C647-Tavola1!C646)/Tavola1!C646</f>
        <v>2.2057911689536249E-3</v>
      </c>
      <c r="D647" s="13">
        <f>(Tavola1!D647-Tavola1!D646)/Tavola1!D646</f>
        <v>2.6604609630868688E-3</v>
      </c>
      <c r="E647" s="13">
        <f>(Tavola1!E647-Tavola1!E646)/Tavola1!E646</f>
        <v>3.6745815492409496E-2</v>
      </c>
      <c r="F647" s="13">
        <f>(Tavola1!F647-Tavola1!F646)/Tavola1!F646</f>
        <v>5.7971014492753624E-3</v>
      </c>
      <c r="G647" s="13">
        <f>(Tavola1!G647-Tavola1!G646)/Tavola1!G646</f>
        <v>1.3333333333333334E-2</v>
      </c>
      <c r="H647" s="13">
        <f>(Tavola1!H647-Tavola1!H646)/Tavola1!H646</f>
        <v>-4.4444444444444446E-2</v>
      </c>
      <c r="I647" s="13">
        <f>(Tavola1!J647-Tavola1!J646)/Tavola1!J646</f>
        <v>3.7600000000000001E-2</v>
      </c>
      <c r="J647" s="13">
        <f>(Tavola1!K647-Tavola1!K646)/Tavola1!K646</f>
        <v>1.2771308863679309E-3</v>
      </c>
      <c r="K647" s="13">
        <f>(Tavola1!L647-Tavola1!L646)/Tavola1!L646</f>
        <v>8.3010514665190929E-4</v>
      </c>
    </row>
    <row r="648" spans="1:11">
      <c r="A648" s="4">
        <v>44536</v>
      </c>
      <c r="B648" s="13">
        <f>(Tavola1!B648-Tavola1!B647)/Tavola1!B647</f>
        <v>1.9778855770268768E-3</v>
      </c>
      <c r="C648" s="13">
        <f>(Tavola1!C648-Tavola1!C647)/Tavola1!C647</f>
        <v>1.6172427004020921E-3</v>
      </c>
      <c r="D648" s="13">
        <f>(Tavola1!D648-Tavola1!D647)/Tavola1!D647</f>
        <v>1.5401929358517267E-3</v>
      </c>
      <c r="E648" s="13">
        <f>(Tavola1!E648-Tavola1!E647)/Tavola1!E647</f>
        <v>2.8985507246376812E-2</v>
      </c>
      <c r="F648" s="13">
        <f>(Tavola1!F648-Tavola1!F647)/Tavola1!F647</f>
        <v>4.3227665706051875E-2</v>
      </c>
      <c r="G648" s="13">
        <f>(Tavola1!G648-Tavola1!G647)/Tavola1!G647</f>
        <v>4.2763157894736843E-2</v>
      </c>
      <c r="H648" s="13">
        <f>(Tavola1!H648-Tavola1!H647)/Tavola1!H647</f>
        <v>4.6511627906976744E-2</v>
      </c>
      <c r="I648" s="13">
        <f>(Tavola1!J648-Tavola1!J647)/Tavola1!J647</f>
        <v>2.8604471858134157E-2</v>
      </c>
      <c r="J648" s="13">
        <f>(Tavola1!K648-Tavola1!K647)/Tavola1!K647</f>
        <v>3.676829466697036E-4</v>
      </c>
      <c r="K648" s="13">
        <f>(Tavola1!L648-Tavola1!L647)/Tavola1!L647</f>
        <v>8.2941664362731543E-4</v>
      </c>
    </row>
    <row r="649" spans="1:11">
      <c r="A649" s="4">
        <v>44537</v>
      </c>
      <c r="B649" s="13">
        <f>(Tavola1!B649-Tavola1!B648)/Tavola1!B648</f>
        <v>4.2422992444302848E-3</v>
      </c>
      <c r="C649" s="13">
        <f>(Tavola1!C649-Tavola1!C648)/Tavola1!C648</f>
        <v>3.3963806755664084E-3</v>
      </c>
      <c r="D649" s="13">
        <f>(Tavola1!D649-Tavola1!D648)/Tavola1!D648</f>
        <v>2.9690668907931522E-3</v>
      </c>
      <c r="E649" s="13">
        <f>(Tavola1!E649-Tavola1!E648)/Tavola1!E648</f>
        <v>2.9701525213456908E-2</v>
      </c>
      <c r="F649" s="13">
        <f>(Tavola1!F649-Tavola1!F648)/Tavola1!F648</f>
        <v>3.0386740331491711E-2</v>
      </c>
      <c r="G649" s="13">
        <f>(Tavola1!G649-Tavola1!G648)/Tavola1!G648</f>
        <v>3.1545741324921134E-2</v>
      </c>
      <c r="H649" s="13">
        <f>(Tavola1!H649-Tavola1!H648)/Tavola1!H648</f>
        <v>2.2222222222222223E-2</v>
      </c>
      <c r="I649" s="13">
        <f>(Tavola1!J649-Tavola1!J648)/Tavola1!J648</f>
        <v>2.9682932313919497E-2</v>
      </c>
      <c r="J649" s="13">
        <f>(Tavola1!K649-Tavola1!K648)/Tavola1!K648</f>
        <v>1.8149705799123739E-3</v>
      </c>
      <c r="K649" s="13">
        <f>(Tavola1!L649-Tavola1!L648)/Tavola1!L648</f>
        <v>1.3812154696132596E-3</v>
      </c>
    </row>
    <row r="650" spans="1:11">
      <c r="A650" s="4">
        <v>44538</v>
      </c>
      <c r="B650" s="13">
        <f>(Tavola1!B650-Tavola1!B649)/Tavola1!B649</f>
        <v>3.0634292285999201E-3</v>
      </c>
      <c r="C650" s="13">
        <f>(Tavola1!C650-Tavola1!C649)/Tavola1!C649</f>
        <v>1.95519245920999E-3</v>
      </c>
      <c r="D650" s="13">
        <f>(Tavola1!D650-Tavola1!D649)/Tavola1!D649</f>
        <v>1.8763605891407907E-3</v>
      </c>
      <c r="E650" s="13">
        <f>(Tavola1!E650-Tavola1!E649)/Tavola1!E649</f>
        <v>-7.1580439404677534E-3</v>
      </c>
      <c r="F650" s="13">
        <f>(Tavola1!F650-Tavola1!F649)/Tavola1!F649</f>
        <v>-1.876675603217158E-2</v>
      </c>
      <c r="G650" s="13">
        <f>(Tavola1!G650-Tavola1!G649)/Tavola1!G649</f>
        <v>-2.1406727828746176E-2</v>
      </c>
      <c r="H650" s="13">
        <f>(Tavola1!H650-Tavola1!H649)/Tavola1!H649</f>
        <v>0</v>
      </c>
      <c r="I650" s="13">
        <f>(Tavola1!J650-Tavola1!J649)/Tavola1!J649</f>
        <v>-6.8428332241391859E-3</v>
      </c>
      <c r="J650" s="13">
        <f>(Tavola1!K650-Tavola1!K649)/Tavola1!K649</f>
        <v>2.3019405781150061E-3</v>
      </c>
      <c r="K650" s="13">
        <f>(Tavola1!L650-Tavola1!L649)/Tavola1!L649</f>
        <v>1.3793103448275861E-3</v>
      </c>
    </row>
    <row r="651" spans="1:11">
      <c r="A651" s="4">
        <v>44539</v>
      </c>
      <c r="B651" s="13">
        <f>(Tavola1!B651-Tavola1!B650)/Tavola1!B650</f>
        <v>2.1304808925031397E-3</v>
      </c>
      <c r="C651" s="13">
        <f>(Tavola1!C651-Tavola1!C650)/Tavola1!C650</f>
        <v>2.3647953937898417E-3</v>
      </c>
      <c r="D651" s="13">
        <f>(Tavola1!D651-Tavola1!D650)/Tavola1!D650</f>
        <v>2.3910612493522315E-3</v>
      </c>
      <c r="E651" s="13">
        <f>(Tavola1!E651-Tavola1!E650)/Tavola1!E650</f>
        <v>3.811835248768649E-2</v>
      </c>
      <c r="F651" s="13">
        <f>(Tavola1!F651-Tavola1!F650)/Tavola1!F650</f>
        <v>5.737704918032787E-2</v>
      </c>
      <c r="G651" s="13">
        <f>(Tavola1!G651-Tavola1!G650)/Tavola1!G650</f>
        <v>5.9374999999999997E-2</v>
      </c>
      <c r="H651" s="13">
        <f>(Tavola1!H651-Tavola1!H650)/Tavola1!H650</f>
        <v>4.3478260869565216E-2</v>
      </c>
      <c r="I651" s="13">
        <f>(Tavola1!J651-Tavola1!J650)/Tavola1!J650</f>
        <v>3.7601700505753864E-2</v>
      </c>
      <c r="J651" s="13">
        <f>(Tavola1!K651-Tavola1!K650)/Tavola1!K650</f>
        <v>8.1953937352207578E-4</v>
      </c>
      <c r="K651" s="13">
        <f>(Tavola1!L651-Tavola1!L650)/Tavola1!L650</f>
        <v>2.7548209366391182E-4</v>
      </c>
    </row>
    <row r="652" spans="1:11">
      <c r="A652" s="4">
        <v>44540</v>
      </c>
      <c r="B652" s="13">
        <f>(Tavola1!B652-Tavola1!B651)/Tavola1!B651</f>
        <v>4.2458939832852706E-3</v>
      </c>
      <c r="C652" s="13">
        <f>(Tavola1!C652-Tavola1!C651)/Tavola1!C651</f>
        <v>2.9475014501621358E-3</v>
      </c>
      <c r="D652" s="13">
        <f>(Tavola1!D652-Tavola1!D651)/Tavola1!D651</f>
        <v>3.4555942533739661E-3</v>
      </c>
      <c r="E652" s="13">
        <f>(Tavola1!E652-Tavola1!E651)/Tavola1!E651</f>
        <v>3.8781544385615076E-2</v>
      </c>
      <c r="F652" s="13">
        <f>(Tavola1!F652-Tavola1!F651)/Tavola1!F651</f>
        <v>1.2919896640826873E-2</v>
      </c>
      <c r="G652" s="13">
        <f>(Tavola1!G652-Tavola1!G651)/Tavola1!G651</f>
        <v>2.0648967551622419E-2</v>
      </c>
      <c r="H652" s="13">
        <f>(Tavola1!H652-Tavola1!H651)/Tavola1!H651</f>
        <v>-4.1666666666666664E-2</v>
      </c>
      <c r="I652" s="13">
        <f>(Tavola1!J652-Tavola1!J651)/Tavola1!J651</f>
        <v>3.9488556089290763E-2</v>
      </c>
      <c r="J652" s="13">
        <f>(Tavola1!K652-Tavola1!K651)/Tavola1!K651</f>
        <v>1.8545910028061612E-3</v>
      </c>
      <c r="K652" s="13">
        <f>(Tavola1!L652-Tavola1!L651)/Tavola1!L651</f>
        <v>8.262186725419994E-4</v>
      </c>
    </row>
    <row r="653" spans="1:11">
      <c r="A653" s="4">
        <v>44541</v>
      </c>
      <c r="B653" s="13">
        <f>(Tavola1!B653-Tavola1!B652)/Tavola1!B652</f>
        <v>3.0855577555403127E-3</v>
      </c>
      <c r="C653" s="13">
        <f>(Tavola1!C653-Tavola1!C652)/Tavola1!C652</f>
        <v>2.6487682675209625E-3</v>
      </c>
      <c r="D653" s="13">
        <f>(Tavola1!D653-Tavola1!D652)/Tavola1!D652</f>
        <v>2.6724031442163713E-3</v>
      </c>
      <c r="E653" s="13">
        <f>(Tavola1!E653-Tavola1!E652)/Tavola1!E652</f>
        <v>1.3040312437942675E-2</v>
      </c>
      <c r="F653" s="13">
        <f>(Tavola1!F653-Tavola1!F652)/Tavola1!F652</f>
        <v>2.0408163265306121E-2</v>
      </c>
      <c r="G653" s="13">
        <f>(Tavola1!G653-Tavola1!G652)/Tavola1!G652</f>
        <v>2.8901734104046242E-2</v>
      </c>
      <c r="H653" s="13">
        <f>(Tavola1!H653-Tavola1!H652)/Tavola1!H652</f>
        <v>-4.3478260869565216E-2</v>
      </c>
      <c r="I653" s="13">
        <f>(Tavola1!J653-Tavola1!J652)/Tavola1!J652</f>
        <v>1.2844036697247707E-2</v>
      </c>
      <c r="J653" s="13">
        <f>(Tavola1!K653-Tavola1!K652)/Tavola1!K652</f>
        <v>2.2032978393466351E-3</v>
      </c>
      <c r="K653" s="13">
        <f>(Tavola1!L653-Tavola1!L652)/Tavola1!L652</f>
        <v>1.1007154650522839E-3</v>
      </c>
    </row>
    <row r="654" spans="1:11">
      <c r="A654" s="4">
        <v>44542</v>
      </c>
      <c r="B654" s="13">
        <f>(Tavola1!B654-Tavola1!B653)/Tavola1!B653</f>
        <v>2.816312540793218E-3</v>
      </c>
      <c r="C654" s="13">
        <f>(Tavola1!C654-Tavola1!C653)/Tavola1!C653</f>
        <v>2.3631285134610184E-3</v>
      </c>
      <c r="D654" s="13">
        <f>(Tavola1!D654-Tavola1!D653)/Tavola1!D653</f>
        <v>3.0889608711590815E-3</v>
      </c>
      <c r="E654" s="13">
        <f>(Tavola1!E654-Tavola1!E653)/Tavola1!E653</f>
        <v>4.6654469419759537E-2</v>
      </c>
      <c r="F654" s="13">
        <f>(Tavola1!F654-Tavola1!F653)/Tavola1!F653</f>
        <v>8.7499999999999994E-2</v>
      </c>
      <c r="G654" s="13">
        <f>(Tavola1!G654-Tavola1!G653)/Tavola1!G653</f>
        <v>8.7078651685393263E-2</v>
      </c>
      <c r="H654" s="13">
        <f>(Tavola1!H654-Tavola1!H653)/Tavola1!H653</f>
        <v>9.0909090909090912E-2</v>
      </c>
      <c r="I654" s="13">
        <f>(Tavola1!J654-Tavola1!J653)/Tavola1!J653</f>
        <v>4.555823939881911E-2</v>
      </c>
      <c r="J654" s="13">
        <f>(Tavola1!K654-Tavola1!K653)/Tavola1!K653</f>
        <v>9.92850189221773E-4</v>
      </c>
      <c r="K654" s="13">
        <f>(Tavola1!L654-Tavola1!L653)/Tavola1!L653</f>
        <v>8.2462891698735572E-4</v>
      </c>
    </row>
    <row r="655" spans="1:11">
      <c r="A655" s="4">
        <v>44543</v>
      </c>
      <c r="B655" s="13">
        <f>(Tavola1!B655-Tavola1!B654)/Tavola1!B654</f>
        <v>1.9647313078310961E-3</v>
      </c>
      <c r="C655" s="13">
        <f>(Tavola1!C655-Tavola1!C654)/Tavola1!C654</f>
        <v>1.5367203112301847E-3</v>
      </c>
      <c r="D655" s="13">
        <f>(Tavola1!D655-Tavola1!D654)/Tavola1!D654</f>
        <v>2.3425377292361888E-3</v>
      </c>
      <c r="E655" s="13">
        <f>(Tavola1!E655-Tavola1!E654)/Tavola1!E654</f>
        <v>3.0340866525159195E-2</v>
      </c>
      <c r="F655" s="13">
        <f>(Tavola1!F655-Tavola1!F654)/Tavola1!F654</f>
        <v>3.4482758620689655E-2</v>
      </c>
      <c r="G655" s="13">
        <f>(Tavola1!G655-Tavola1!G654)/Tavola1!G654</f>
        <v>2.8423772609819122E-2</v>
      </c>
      <c r="H655" s="13">
        <f>(Tavola1!H655-Tavola1!H654)/Tavola1!H654</f>
        <v>8.3333333333333329E-2</v>
      </c>
      <c r="I655" s="13">
        <f>(Tavola1!J655-Tavola1!J654)/Tavola1!J654</f>
        <v>3.0225245459795932E-2</v>
      </c>
      <c r="J655" s="13">
        <f>(Tavola1!K655-Tavola1!K654)/Tavola1!K654</f>
        <v>9.3711959707077665E-4</v>
      </c>
      <c r="K655" s="13">
        <f>(Tavola1!L655-Tavola1!L654)/Tavola1!L654</f>
        <v>6.866245536940401E-4</v>
      </c>
    </row>
    <row r="656" spans="1:11">
      <c r="A656" s="4">
        <v>44544</v>
      </c>
      <c r="B656" s="13">
        <f>(Tavola1!B656-Tavola1!B655)/Tavola1!B655</f>
        <v>4.5482370612399984E-3</v>
      </c>
      <c r="C656" s="13">
        <f>(Tavola1!C656-Tavola1!C655)/Tavola1!C655</f>
        <v>3.0864263091821714E-3</v>
      </c>
      <c r="D656" s="13">
        <f>(Tavola1!D656-Tavola1!D655)/Tavola1!D655</f>
        <v>3.0991488547793241E-3</v>
      </c>
      <c r="E656" s="13">
        <f>(Tavola1!E656-Tavola1!E655)/Tavola1!E655</f>
        <v>2.4357731459040233E-2</v>
      </c>
      <c r="F656" s="13">
        <f>(Tavola1!F656-Tavola1!F655)/Tavola1!F655</f>
        <v>5.3333333333333337E-2</v>
      </c>
      <c r="G656" s="13">
        <f>(Tavola1!G656-Tavola1!G655)/Tavola1!G655</f>
        <v>7.0351758793969849E-2</v>
      </c>
      <c r="H656" s="13">
        <f>(Tavola1!H656-Tavola1!H655)/Tavola1!H655</f>
        <v>-7.6923076923076927E-2</v>
      </c>
      <c r="I656" s="13">
        <f>(Tavola1!J656-Tavola1!J655)/Tavola1!J655</f>
        <v>2.3545533823346208E-2</v>
      </c>
      <c r="J656" s="13">
        <f>(Tavola1!K656-Tavola1!K655)/Tavola1!K655</f>
        <v>2.0172641779568042E-3</v>
      </c>
      <c r="K656" s="13">
        <f>(Tavola1!L656-Tavola1!L655)/Tavola1!L655</f>
        <v>1.0978454782489364E-3</v>
      </c>
    </row>
    <row r="657" spans="1:11">
      <c r="A657" s="4">
        <v>44545</v>
      </c>
      <c r="B657" s="13">
        <f>(Tavola1!B657-Tavola1!B656)/Tavola1!B656</f>
        <v>4.0622887704272366E-3</v>
      </c>
      <c r="C657" s="13">
        <f>(Tavola1!C657-Tavola1!C656)/Tavola1!C656</f>
        <v>3.2915170201712183E-3</v>
      </c>
      <c r="D657" s="13">
        <f>(Tavola1!D657-Tavola1!D656)/Tavola1!D656</f>
        <v>4.182990957708293E-3</v>
      </c>
      <c r="E657" s="13">
        <f>(Tavola1!E657-Tavola1!E656)/Tavola1!E656</f>
        <v>3.6259316219093812E-2</v>
      </c>
      <c r="F657" s="13">
        <f>(Tavola1!F657-Tavola1!F656)/Tavola1!F656</f>
        <v>4.852320675105485E-2</v>
      </c>
      <c r="G657" s="13">
        <f>(Tavola1!G657-Tavola1!G656)/Tavola1!G656</f>
        <v>5.39906103286385E-2</v>
      </c>
      <c r="H657" s="13">
        <f>(Tavola1!H657-Tavola1!H656)/Tavola1!H656</f>
        <v>0</v>
      </c>
      <c r="I657" s="13">
        <f>(Tavola1!J657-Tavola1!J656)/Tavola1!J656</f>
        <v>3.5905550146056474E-2</v>
      </c>
      <c r="J657" s="13">
        <f>(Tavola1!K657-Tavola1!K656)/Tavola1!K656</f>
        <v>2.5012522315408228E-3</v>
      </c>
      <c r="K657" s="13">
        <f>(Tavola1!L657-Tavola1!L656)/Tavola1!L656</f>
        <v>1.6449623029472242E-3</v>
      </c>
    </row>
    <row r="658" spans="1:11">
      <c r="A658" s="4">
        <v>44546</v>
      </c>
      <c r="B658" s="13">
        <f>(Tavola1!B658-Tavola1!B657)/Tavola1!B657</f>
        <v>4.0444457809202016E-3</v>
      </c>
      <c r="C658" s="13">
        <f>(Tavola1!C658-Tavola1!C657)/Tavola1!C657</f>
        <v>3.0995507744479662E-3</v>
      </c>
      <c r="D658" s="13">
        <f>(Tavola1!D658-Tavola1!D657)/Tavola1!D657</f>
        <v>3.9934846268643428E-3</v>
      </c>
      <c r="E658" s="13">
        <f>(Tavola1!E658-Tavola1!E657)/Tavola1!E657</f>
        <v>3.8472515554540787E-2</v>
      </c>
      <c r="F658" s="13">
        <f>(Tavola1!F658-Tavola1!F657)/Tavola1!F657</f>
        <v>3.0181086519114688E-2</v>
      </c>
      <c r="G658" s="13">
        <f>(Tavola1!G658-Tavola1!G657)/Tavola1!G657</f>
        <v>2.4498886414253896E-2</v>
      </c>
      <c r="H658" s="13">
        <f>(Tavola1!H658-Tavola1!H657)/Tavola1!H657</f>
        <v>8.3333333333333329E-2</v>
      </c>
      <c r="I658" s="13">
        <f>(Tavola1!J658-Tavola1!J657)/Tavola1!J657</f>
        <v>3.8714604629303255E-2</v>
      </c>
      <c r="J658" s="13">
        <f>(Tavola1!K658-Tavola1!K657)/Tavola1!K657</f>
        <v>2.1170765766775671E-3</v>
      </c>
      <c r="K658" s="13">
        <f>(Tavola1!L658-Tavola1!L657)/Tavola1!L657</f>
        <v>1.5054057752839742E-3</v>
      </c>
    </row>
    <row r="659" spans="1:11">
      <c r="A659" s="4">
        <v>44547</v>
      </c>
      <c r="B659" s="13">
        <f>(Tavola1!B659-Tavola1!B658)/Tavola1!B658</f>
        <v>3.9204631045449178E-3</v>
      </c>
      <c r="C659" s="13">
        <f>(Tavola1!C659-Tavola1!C658)/Tavola1!C658</f>
        <v>3.2691783673115828E-3</v>
      </c>
      <c r="D659" s="13">
        <f>(Tavola1!D659-Tavola1!D658)/Tavola1!D658</f>
        <v>4.4977023892196991E-3</v>
      </c>
      <c r="E659" s="13">
        <f>(Tavola1!E659-Tavola1!E658)/Tavola1!E658</f>
        <v>5.0843731105370195E-2</v>
      </c>
      <c r="F659" s="13">
        <f>(Tavola1!F659-Tavola1!F658)/Tavola1!F658</f>
        <v>4.1015625E-2</v>
      </c>
      <c r="G659" s="13">
        <f>(Tavola1!G659-Tavola1!G658)/Tavola1!G658</f>
        <v>5.434782608695652E-2</v>
      </c>
      <c r="H659" s="13">
        <f>(Tavola1!H659-Tavola1!H658)/Tavola1!H658</f>
        <v>-7.6923076923076927E-2</v>
      </c>
      <c r="I659" s="13">
        <f>(Tavola1!J659-Tavola1!J658)/Tavola1!J658</f>
        <v>5.1128329845596968E-2</v>
      </c>
      <c r="J659" s="13">
        <f>(Tavola1!K659-Tavola1!K658)/Tavola1!K658</f>
        <v>1.8728985822221655E-3</v>
      </c>
      <c r="K659" s="13">
        <f>(Tavola1!L659-Tavola1!L658)/Tavola1!L658</f>
        <v>1.5031429352282044E-3</v>
      </c>
    </row>
    <row r="660" spans="1:11">
      <c r="A660" s="4">
        <v>44548</v>
      </c>
      <c r="B660" s="13">
        <f>(Tavola1!B660-Tavola1!B659)/Tavola1!B659</f>
        <v>3.91454719672415E-3</v>
      </c>
      <c r="C660" s="13">
        <f>(Tavola1!C660-Tavola1!C659)/Tavola1!C659</f>
        <v>3.2382516377394738E-3</v>
      </c>
      <c r="D660" s="13">
        <f>(Tavola1!D660-Tavola1!D659)/Tavola1!D659</f>
        <v>4.0245118661320261E-3</v>
      </c>
      <c r="E660" s="13">
        <f>(Tavola1!E660-Tavola1!E659)/Tavola1!E659</f>
        <v>3.959619207030024E-2</v>
      </c>
      <c r="F660" s="13">
        <f>(Tavola1!F660-Tavola1!F659)/Tavola1!F659</f>
        <v>3.0018761726078799E-2</v>
      </c>
      <c r="G660" s="13">
        <f>(Tavola1!G660-Tavola1!G659)/Tavola1!G659</f>
        <v>1.8556701030927835E-2</v>
      </c>
      <c r="H660" s="13">
        <f>(Tavola1!H660-Tavola1!H659)/Tavola1!H659</f>
        <v>0.14583333333333334</v>
      </c>
      <c r="I660" s="13">
        <f>(Tavola1!J660-Tavola1!J659)/Tavola1!J659</f>
        <v>3.9870863599677162E-2</v>
      </c>
      <c r="J660" s="13">
        <f>(Tavola1!K660-Tavola1!K659)/Tavola1!K659</f>
        <v>1.9172488595399879E-3</v>
      </c>
      <c r="K660" s="13">
        <f>(Tavola1!L660-Tavola1!L659)/Tavola1!L659</f>
        <v>1.3644426251876109E-3</v>
      </c>
    </row>
    <row r="661" spans="1:11">
      <c r="A661" s="4">
        <v>44549</v>
      </c>
      <c r="B661" s="13">
        <f>(Tavola1!B661-Tavola1!B660)/Tavola1!B660</f>
        <v>3.3865191726984416E-3</v>
      </c>
      <c r="C661" s="13">
        <f>(Tavola1!C661-Tavola1!C660)/Tavola1!C660</f>
        <v>2.7877397984088872E-3</v>
      </c>
      <c r="D661" s="13">
        <f>(Tavola1!D661-Tavola1!D660)/Tavola1!D660</f>
        <v>3.6948591353267797E-3</v>
      </c>
      <c r="E661" s="13">
        <f>(Tavola1!E661-Tavola1!E660)/Tavola1!E660</f>
        <v>4.5886792452830186E-2</v>
      </c>
      <c r="F661" s="13">
        <f>(Tavola1!F661-Tavola1!F660)/Tavola1!F660</f>
        <v>4.7358834244080147E-2</v>
      </c>
      <c r="G661" s="13">
        <f>(Tavola1!G661-Tavola1!G660)/Tavola1!G660</f>
        <v>4.048582995951417E-2</v>
      </c>
      <c r="H661" s="13">
        <f>(Tavola1!H661-Tavola1!H660)/Tavola1!H660</f>
        <v>0.10909090909090909</v>
      </c>
      <c r="I661" s="13">
        <f>(Tavola1!J661-Tavola1!J660)/Tavola1!J660</f>
        <v>4.5844975680430507E-2</v>
      </c>
      <c r="J661" s="13">
        <f>(Tavola1!K661-Tavola1!K660)/Tavola1!K660</f>
        <v>1.0793737721725343E-3</v>
      </c>
      <c r="K661" s="13">
        <f>(Tavola1!L661-Tavola1!L660)/Tavola1!L660</f>
        <v>1.3625834582368171E-3</v>
      </c>
    </row>
    <row r="662" spans="1:11">
      <c r="A662" s="4">
        <v>44550</v>
      </c>
      <c r="B662" s="13">
        <f>(Tavola1!B662-Tavola1!B661)/Tavola1!B661</f>
        <v>1.7523848123624983E-3</v>
      </c>
      <c r="C662" s="13">
        <f>(Tavola1!C662-Tavola1!C661)/Tavola1!C661</f>
        <v>9.7912905462970291E-4</v>
      </c>
      <c r="D662" s="13">
        <f>(Tavola1!D662-Tavola1!D661)/Tavola1!D661</f>
        <v>1.7749440950996362E-3</v>
      </c>
      <c r="E662" s="13">
        <f>(Tavola1!E662-Tavola1!E661)/Tavola1!E661</f>
        <v>1.3518064174724587E-2</v>
      </c>
      <c r="F662" s="13">
        <f>(Tavola1!F662-Tavola1!F661)/Tavola1!F661</f>
        <v>2.782608695652174E-2</v>
      </c>
      <c r="G662" s="13">
        <f>(Tavola1!G662-Tavola1!G661)/Tavola1!G661</f>
        <v>2.7237354085603113E-2</v>
      </c>
      <c r="H662" s="13">
        <f>(Tavola1!H662-Tavola1!H661)/Tavola1!H661</f>
        <v>3.2786885245901641E-2</v>
      </c>
      <c r="I662" s="13">
        <f>(Tavola1!J662-Tavola1!J661)/Tavola1!J661</f>
        <v>1.3111023154561646E-2</v>
      </c>
      <c r="J662" s="13">
        <f>(Tavola1!K662-Tavola1!K661)/Tavola1!K661</f>
        <v>1.0209598931331702E-3</v>
      </c>
      <c r="K662" s="13">
        <f>(Tavola1!L662-Tavola1!L661)/Tavola1!L661</f>
        <v>8.1643761055925977E-4</v>
      </c>
    </row>
    <row r="663" spans="1:11">
      <c r="A663" s="4">
        <v>44551</v>
      </c>
      <c r="B663" s="13">
        <f>(Tavola1!B663-Tavola1!B662)/Tavola1!B662</f>
        <v>4.0136845709909134E-3</v>
      </c>
      <c r="C663" s="13">
        <f>(Tavola1!C663-Tavola1!C662)/Tavola1!C662</f>
        <v>2.907786007499082E-3</v>
      </c>
      <c r="D663" s="13">
        <f>(Tavola1!D663-Tavola1!D662)/Tavola1!D662</f>
        <v>4.1468262063097039E-3</v>
      </c>
      <c r="E663" s="13">
        <f>(Tavola1!E663-Tavola1!E662)/Tavola1!E662</f>
        <v>4.1104993354850961E-2</v>
      </c>
      <c r="F663" s="13">
        <f>(Tavola1!F663-Tavola1!F662)/Tavola1!F662</f>
        <v>2.3688663282571912E-2</v>
      </c>
      <c r="G663" s="13">
        <f>(Tavola1!G663-Tavola1!G662)/Tavola1!G662</f>
        <v>1.893939393939394E-2</v>
      </c>
      <c r="H663" s="13">
        <f>(Tavola1!H663-Tavola1!H662)/Tavola1!H662</f>
        <v>6.3492063492063489E-2</v>
      </c>
      <c r="I663" s="13">
        <f>(Tavola1!J663-Tavola1!J662)/Tavola1!J662</f>
        <v>4.1607657371685307E-2</v>
      </c>
      <c r="J663" s="13">
        <f>(Tavola1!K663-Tavola1!K662)/Tavola1!K662</f>
        <v>1.7411694431117366E-3</v>
      </c>
      <c r="K663" s="13">
        <f>(Tavola1!L663-Tavola1!L662)/Tavola1!L662</f>
        <v>1.2236573759347384E-3</v>
      </c>
    </row>
    <row r="664" spans="1:11">
      <c r="A664" s="4">
        <v>44552</v>
      </c>
      <c r="B664" s="13">
        <f>(Tavola1!B664-Tavola1!B663)/Tavola1!B663</f>
        <v>4.3969772113007493E-3</v>
      </c>
      <c r="C664" s="13">
        <f>(Tavola1!C664-Tavola1!C663)/Tavola1!C663</f>
        <v>3.0845236311128478E-3</v>
      </c>
      <c r="D664" s="13">
        <f>(Tavola1!D664-Tavola1!D663)/Tavola1!D663</f>
        <v>4.208057995745508E-3</v>
      </c>
      <c r="E664" s="13">
        <f>(Tavola1!E664-Tavola1!E663)/Tavola1!E663</f>
        <v>2.142792012400839E-2</v>
      </c>
      <c r="F664" s="13">
        <f>(Tavola1!F664-Tavola1!F663)/Tavola1!F663</f>
        <v>4.7933884297520664E-2</v>
      </c>
      <c r="G664" s="13">
        <f>(Tavola1!G664-Tavola1!G663)/Tavola1!G663</f>
        <v>4.2750929368029739E-2</v>
      </c>
      <c r="H664" s="13">
        <f>(Tavola1!H664-Tavola1!H663)/Tavola1!H663</f>
        <v>8.9552238805970144E-2</v>
      </c>
      <c r="I664" s="13">
        <f>(Tavola1!J664-Tavola1!J663)/Tavola1!J663</f>
        <v>2.0676074827699377E-2</v>
      </c>
      <c r="J664" s="13">
        <f>(Tavola1!K664-Tavola1!K663)/Tavola1!K663</f>
        <v>3.0544374982158658E-3</v>
      </c>
      <c r="K664" s="13">
        <f>(Tavola1!L664-Tavola1!L663)/Tavola1!L663</f>
        <v>2.3085279739272135E-3</v>
      </c>
    </row>
    <row r="665" spans="1:11">
      <c r="A665" s="4">
        <v>44553</v>
      </c>
      <c r="B665" s="13">
        <f>(Tavola1!B665-Tavola1!B664)/Tavola1!B664</f>
        <v>5.1961120292282701E-3</v>
      </c>
      <c r="C665" s="13">
        <f>(Tavola1!C665-Tavola1!C664)/Tavola1!C664</f>
        <v>4.0570358932776659E-3</v>
      </c>
      <c r="D665" s="13">
        <f>(Tavola1!D665-Tavola1!D664)/Tavola1!D664</f>
        <v>6.0053117242296122E-3</v>
      </c>
      <c r="E665" s="13">
        <f>(Tavola1!E665-Tavola1!E664)/Tavola1!E664</f>
        <v>5.4945545438314584E-2</v>
      </c>
      <c r="F665" s="13">
        <f>(Tavola1!F665-Tavola1!F664)/Tavola1!F664</f>
        <v>1.5772870662460567E-2</v>
      </c>
      <c r="G665" s="13">
        <f>(Tavola1!G665-Tavola1!G664)/Tavola1!G664</f>
        <v>1.2477718360071301E-2</v>
      </c>
      <c r="H665" s="13">
        <f>(Tavola1!H665-Tavola1!H664)/Tavola1!H664</f>
        <v>4.1095890410958902E-2</v>
      </c>
      <c r="I665" s="13">
        <f>(Tavola1!J665-Tavola1!J664)/Tavola1!J664</f>
        <v>5.6086357372531009E-2</v>
      </c>
      <c r="J665" s="13">
        <f>(Tavola1!K665-Tavola1!K664)/Tavola1!K664</f>
        <v>2.6308965918505449E-3</v>
      </c>
      <c r="K665" s="13">
        <f>(Tavola1!L665-Tavola1!L664)/Tavola1!L664</f>
        <v>2.0322449532583662E-3</v>
      </c>
    </row>
    <row r="666" spans="1:11">
      <c r="A666" s="4">
        <v>44554</v>
      </c>
      <c r="B666" s="13">
        <f>(Tavola1!B666-Tavola1!B665)/Tavola1!B665</f>
        <v>5.3613723047931279E-3</v>
      </c>
      <c r="C666" s="13">
        <f>(Tavola1!C666-Tavola1!C665)/Tavola1!C665</f>
        <v>4.0396119085903352E-3</v>
      </c>
      <c r="D666" s="13">
        <f>(Tavola1!D666-Tavola1!D665)/Tavola1!D665</f>
        <v>6.1217161488631303E-3</v>
      </c>
      <c r="E666" s="13">
        <f>(Tavola1!E666-Tavola1!E665)/Tavola1!E665</f>
        <v>6.4734503913687333E-2</v>
      </c>
      <c r="F666" s="13">
        <f>(Tavola1!F666-Tavola1!F665)/Tavola1!F665</f>
        <v>3.1055900621118012E-2</v>
      </c>
      <c r="G666" s="13">
        <f>(Tavola1!G666-Tavola1!G665)/Tavola1!G665</f>
        <v>4.0492957746478875E-2</v>
      </c>
      <c r="H666" s="13">
        <f>(Tavola1!H666-Tavola1!H665)/Tavola1!H665</f>
        <v>-3.9473684210526314E-2</v>
      </c>
      <c r="I666" s="13">
        <f>(Tavola1!J666-Tavola1!J665)/Tavola1!J665</f>
        <v>6.5677873950676355E-2</v>
      </c>
      <c r="J666" s="13">
        <f>(Tavola1!K666-Tavola1!K665)/Tavola1!K665</f>
        <v>1.8702258778707809E-3</v>
      </c>
      <c r="K666" s="13">
        <f>(Tavola1!L666-Tavola1!L665)/Tavola1!L665</f>
        <v>1.081665765278529E-3</v>
      </c>
    </row>
    <row r="667" spans="1:11">
      <c r="A667" s="4">
        <v>44555</v>
      </c>
      <c r="B667" s="13">
        <f>(Tavola1!B667-Tavola1!B666)/Tavola1!B666</f>
        <v>5.9687795462364688E-3</v>
      </c>
      <c r="C667" s="13">
        <f>(Tavola1!C667-Tavola1!C666)/Tavola1!C666</f>
        <v>4.6586083113597347E-3</v>
      </c>
      <c r="D667" s="13">
        <f>(Tavola1!D667-Tavola1!D666)/Tavola1!D666</f>
        <v>6.983862309985267E-3</v>
      </c>
      <c r="E667" s="13">
        <f>(Tavola1!E667-Tavola1!E666)/Tavola1!E666</f>
        <v>7.5899066163322079E-2</v>
      </c>
      <c r="F667" s="13">
        <f>(Tavola1!F667-Tavola1!F666)/Tavola1!F666</f>
        <v>1.355421686746988E-2</v>
      </c>
      <c r="G667" s="13">
        <f>(Tavola1!G667-Tavola1!G666)/Tavola1!G666</f>
        <v>1.015228426395939E-2</v>
      </c>
      <c r="H667" s="13">
        <f>(Tavola1!H667-Tavola1!H666)/Tavola1!H666</f>
        <v>4.1095890410958902E-2</v>
      </c>
      <c r="I667" s="13">
        <f>(Tavola1!J667-Tavola1!J666)/Tavola1!J666</f>
        <v>7.7588669850210193E-2</v>
      </c>
      <c r="J667" s="13">
        <f>(Tavola1!K667-Tavola1!K666)/Tavola1!K666</f>
        <v>1.6463781255213793E-3</v>
      </c>
      <c r="K667" s="13">
        <f>(Tavola1!L667-Tavola1!L666)/Tavola1!L666</f>
        <v>1.7558076715289033E-3</v>
      </c>
    </row>
    <row r="668" spans="1:11">
      <c r="A668" s="4">
        <v>44556</v>
      </c>
      <c r="B668" s="13">
        <f>(Tavola1!B668-Tavola1!B667)/Tavola1!B667</f>
        <v>1.8817028146514137E-3</v>
      </c>
      <c r="C668" s="13">
        <f>(Tavola1!C668-Tavola1!C667)/Tavola1!C667</f>
        <v>2.543522823398911E-3</v>
      </c>
      <c r="D668" s="13">
        <f>(Tavola1!D668-Tavola1!D667)/Tavola1!D667</f>
        <v>4.8967625226124384E-3</v>
      </c>
      <c r="E668" s="13">
        <f>(Tavola1!E668-Tavola1!E667)/Tavola1!E667</f>
        <v>5.3702677746999078E-2</v>
      </c>
      <c r="F668" s="13">
        <f>(Tavola1!F668-Tavola1!F667)/Tavola1!F667</f>
        <v>5.4977711738484397E-2</v>
      </c>
      <c r="G668" s="13">
        <f>(Tavola1!G668-Tavola1!G667)/Tavola1!G667</f>
        <v>6.030150753768844E-2</v>
      </c>
      <c r="H668" s="13">
        <f>(Tavola1!H668-Tavola1!H667)/Tavola1!H667</f>
        <v>1.3157894736842105E-2</v>
      </c>
      <c r="I668" s="13">
        <f>(Tavola1!J668-Tavola1!J667)/Tavola1!J667</f>
        <v>5.3670176501780166E-2</v>
      </c>
      <c r="J668" s="13">
        <f>(Tavola1!K668-Tavola1!K667)/Tavola1!K667</f>
        <v>8.2655017442408629E-4</v>
      </c>
      <c r="K668" s="13">
        <f>(Tavola1!L668-Tavola1!L667)/Tavola1!L667</f>
        <v>1.348254011055683E-3</v>
      </c>
    </row>
    <row r="669" spans="1:11">
      <c r="A669" s="4">
        <v>44557</v>
      </c>
      <c r="B669" s="13">
        <f>(Tavola1!B669-Tavola1!B668)/Tavola1!B668</f>
        <v>2.2235733561186116E-3</v>
      </c>
      <c r="C669" s="13">
        <f>(Tavola1!C669-Tavola1!C668)/Tavola1!C668</f>
        <v>2.3413354447263035E-3</v>
      </c>
      <c r="D669" s="13">
        <f>(Tavola1!D669-Tavola1!D668)/Tavola1!D668</f>
        <v>5.8886766419588669E-3</v>
      </c>
      <c r="E669" s="13">
        <f>(Tavola1!E669-Tavola1!E668)/Tavola1!E668</f>
        <v>4.6794489817378805E-2</v>
      </c>
      <c r="F669" s="13">
        <f>(Tavola1!F669-Tavola1!F668)/Tavola1!F668</f>
        <v>3.9436619718309862E-2</v>
      </c>
      <c r="G669" s="13">
        <f>(Tavola1!G669-Tavola1!G668)/Tavola1!G668</f>
        <v>3.7914691943127965E-2</v>
      </c>
      <c r="H669" s="13">
        <f>(Tavola1!H669-Tavola1!H668)/Tavola1!H668</f>
        <v>5.1948051948051951E-2</v>
      </c>
      <c r="I669" s="13">
        <f>(Tavola1!J669-Tavola1!J668)/Tavola1!J668</f>
        <v>4.6982278299004275E-2</v>
      </c>
      <c r="J669" s="13">
        <f>(Tavola1!K669-Tavola1!K668)/Tavola1!K668</f>
        <v>2.298612354099349E-3</v>
      </c>
      <c r="K669" s="13">
        <f>(Tavola1!L669-Tavola1!L668)/Tavola1!L668</f>
        <v>2.6928773394371886E-3</v>
      </c>
    </row>
    <row r="670" spans="1:11">
      <c r="A670" s="4">
        <v>44558</v>
      </c>
      <c r="B670" s="13">
        <f>(Tavola1!B670-Tavola1!B669)/Tavola1!B669</f>
        <v>6.1511838083517364E-3</v>
      </c>
      <c r="C670" s="13">
        <f>(Tavola1!C670-Tavola1!C669)/Tavola1!C669</f>
        <v>4.0269116218676418E-3</v>
      </c>
      <c r="D670" s="13">
        <f>(Tavola1!D670-Tavola1!D669)/Tavola1!D669</f>
        <v>7.9075221040348278E-3</v>
      </c>
      <c r="E670" s="13">
        <f>(Tavola1!E670-Tavola1!E669)/Tavola1!E669</f>
        <v>7.6312617197964103E-2</v>
      </c>
      <c r="F670" s="13">
        <f>(Tavola1!F670-Tavola1!F669)/Tavola1!F669</f>
        <v>4.7425474254742549E-2</v>
      </c>
      <c r="G670" s="13">
        <f>(Tavola1!G670-Tavola1!G669)/Tavola1!G669</f>
        <v>4.2617960426179602E-2</v>
      </c>
      <c r="H670" s="13">
        <f>(Tavola1!H670-Tavola1!H669)/Tavola1!H669</f>
        <v>8.6419753086419748E-2</v>
      </c>
      <c r="I670" s="13">
        <f>(Tavola1!J670-Tavola1!J669)/Tavola1!J669</f>
        <v>7.7044564993476616E-2</v>
      </c>
      <c r="J670" s="13">
        <f>(Tavola1!K670-Tavola1!K669)/Tavola1!K669</f>
        <v>1.6040854050158998E-3</v>
      </c>
      <c r="K670" s="13">
        <f>(Tavola1!L670-Tavola1!L669)/Tavola1!L669</f>
        <v>3.7599033167718546E-3</v>
      </c>
    </row>
    <row r="671" spans="1:11">
      <c r="A671" s="4">
        <v>44559</v>
      </c>
      <c r="B671" s="13">
        <f>(Tavola1!B671-Tavola1!B670)/Tavola1!B670</f>
        <v>6.7572212784389116E-3</v>
      </c>
      <c r="C671" s="13">
        <f>(Tavola1!C671-Tavola1!C670)/Tavola1!C670</f>
        <v>5.5136984798075861E-3</v>
      </c>
      <c r="D671" s="13">
        <f>(Tavola1!D671-Tavola1!D670)/Tavola1!D670</f>
        <v>1.0378080514311955E-2</v>
      </c>
      <c r="E671" s="13">
        <f>(Tavola1!E671-Tavola1!E670)/Tavola1!E670</f>
        <v>9.5977351211772394E-2</v>
      </c>
      <c r="F671" s="13">
        <f>(Tavola1!F671-Tavola1!F670)/Tavola1!F670</f>
        <v>2.4579560155239329E-2</v>
      </c>
      <c r="G671" s="13">
        <f>(Tavola1!G671-Tavola1!G670)/Tavola1!G670</f>
        <v>2.6277372262773723E-2</v>
      </c>
      <c r="H671" s="13">
        <f>(Tavola1!H671-Tavola1!H670)/Tavola1!H670</f>
        <v>1.1363636363636364E-2</v>
      </c>
      <c r="I671" s="13">
        <f>(Tavola1!J671-Tavola1!J670)/Tavola1!J670</f>
        <v>9.7736691106152379E-2</v>
      </c>
      <c r="J671" s="13">
        <f>(Tavola1!K671-Tavola1!K670)/Tavola1!K670</f>
        <v>1.9956396212663864E-3</v>
      </c>
      <c r="K671" s="13">
        <f>(Tavola1!L671-Tavola1!L670)/Tavola1!L670</f>
        <v>8.0267558528428098E-4</v>
      </c>
    </row>
    <row r="672" spans="1:11">
      <c r="A672" s="4">
        <v>44560</v>
      </c>
      <c r="B672" s="13">
        <f>(Tavola1!B672-Tavola1!B671)/Tavola1!B671</f>
        <v>6.728517372300959E-3</v>
      </c>
      <c r="C672" s="13">
        <f>(Tavola1!C672-Tavola1!C671)/Tavola1!C671</f>
        <v>6.0775146732790167E-3</v>
      </c>
      <c r="D672" s="13">
        <f>(Tavola1!D672-Tavola1!D671)/Tavola1!D671</f>
        <v>1.1241061689492182E-2</v>
      </c>
      <c r="E672" s="13">
        <f>(Tavola1!E672-Tavola1!E671)/Tavola1!E671</f>
        <v>7.7154536164414672E-2</v>
      </c>
      <c r="F672" s="13">
        <f>(Tavola1!F672-Tavola1!F671)/Tavola1!F671</f>
        <v>5.3030303030303032E-2</v>
      </c>
      <c r="G672" s="13">
        <f>(Tavola1!G672-Tavola1!G671)/Tavola1!G671</f>
        <v>5.5476529160739689E-2</v>
      </c>
      <c r="H672" s="13">
        <f>(Tavola1!H672-Tavola1!H671)/Tavola1!H671</f>
        <v>3.3707865168539325E-2</v>
      </c>
      <c r="I672" s="13">
        <f>(Tavola1!J672-Tavola1!J671)/Tavola1!J671</f>
        <v>7.7709373911023352E-2</v>
      </c>
      <c r="J672" s="13">
        <f>(Tavola1!K672-Tavola1!K671)/Tavola1!K671</f>
        <v>4.201851187038569E-3</v>
      </c>
      <c r="K672" s="13">
        <f>(Tavola1!L672-Tavola1!L671)/Tavola1!L671</f>
        <v>2.2724234727977545E-3</v>
      </c>
    </row>
    <row r="673" spans="1:11">
      <c r="A673" s="4">
        <v>44561</v>
      </c>
      <c r="B673" s="13">
        <f>(Tavola1!B673-Tavola1!B672)/Tavola1!B672</f>
        <v>7.4826628534092211E-3</v>
      </c>
      <c r="C673" s="13">
        <f>(Tavola1!C673-Tavola1!C672)/Tavola1!C672</f>
        <v>7.1496281659301194E-3</v>
      </c>
      <c r="D673" s="13">
        <f>(Tavola1!D673-Tavola1!D672)/Tavola1!D672</f>
        <v>1.492407218249915E-2</v>
      </c>
      <c r="E673" s="13">
        <f>(Tavola1!E673-Tavola1!E672)/Tavola1!E672</f>
        <v>0.12217361513730038</v>
      </c>
      <c r="F673" s="13">
        <f>(Tavola1!F673-Tavola1!F672)/Tavola1!F672</f>
        <v>1.5587529976019185E-2</v>
      </c>
      <c r="G673" s="13">
        <f>(Tavola1!G673-Tavola1!G672)/Tavola1!G672</f>
        <v>9.433962264150943E-3</v>
      </c>
      <c r="H673" s="13">
        <f>(Tavola1!H673-Tavola1!H672)/Tavola1!H672</f>
        <v>6.5217391304347824E-2</v>
      </c>
      <c r="I673" s="13">
        <f>(Tavola1!J673-Tavola1!J672)/Tavola1!J672</f>
        <v>0.12456887260185384</v>
      </c>
      <c r="J673" s="13">
        <f>(Tavola1!K673-Tavola1!K672)/Tavola1!K672</f>
        <v>2.6081739362909216E-3</v>
      </c>
      <c r="K673" s="13">
        <f>(Tavola1!L673-Tavola1!L672)/Tavola1!L672</f>
        <v>5.3347559349159772E-4</v>
      </c>
    </row>
    <row r="674" spans="1:11">
      <c r="A674" s="4">
        <v>44562</v>
      </c>
      <c r="B674" s="13">
        <f>(Tavola1!B674-Tavola1!B673)/Tavola1!B673</f>
        <v>6.7077777271565319E-3</v>
      </c>
      <c r="C674" s="13">
        <f>(Tavola1!C674-Tavola1!C673)/Tavola1!C673</f>
        <v>6.9020143303130527E-3</v>
      </c>
      <c r="D674" s="13">
        <f>(Tavola1!D674-Tavola1!D673)/Tavola1!D673</f>
        <v>1.5469506500198602E-2</v>
      </c>
      <c r="E674" s="13">
        <f>(Tavola1!E674-Tavola1!E673)/Tavola1!E673</f>
        <v>0.12171809684843361</v>
      </c>
      <c r="F674" s="13">
        <f>(Tavola1!F674-Tavola1!F673)/Tavola1!F673</f>
        <v>2.7154663518299881E-2</v>
      </c>
      <c r="G674" s="13">
        <f>(Tavola1!G674-Tavola1!G673)/Tavola1!G673</f>
        <v>2.5367156208277702E-2</v>
      </c>
      <c r="H674" s="13">
        <f>(Tavola1!H674-Tavola1!H673)/Tavola1!H673</f>
        <v>4.0816326530612242E-2</v>
      </c>
      <c r="I674" s="13">
        <f>(Tavola1!J674-Tavola1!J673)/Tavola1!J673</f>
        <v>0.12363723493470707</v>
      </c>
      <c r="J674" s="13">
        <f>(Tavola1!K674-Tavola1!K673)/Tavola1!K673</f>
        <v>1.7642316755550043E-3</v>
      </c>
      <c r="K674" s="13">
        <f>(Tavola1!L674-Tavola1!L673)/Tavola1!L673</f>
        <v>1.5995734470807784E-3</v>
      </c>
    </row>
    <row r="675" spans="1:11">
      <c r="A675" s="4">
        <v>44563</v>
      </c>
      <c r="B675" s="13">
        <f>(Tavola1!B675-Tavola1!B674)/Tavola1!B674</f>
        <v>2.6978456582255404E-3</v>
      </c>
      <c r="C675" s="13">
        <f>(Tavola1!C675-Tavola1!C674)/Tavola1!C674</f>
        <v>3.9546363873944031E-3</v>
      </c>
      <c r="D675" s="13">
        <f>(Tavola1!D675-Tavola1!D674)/Tavola1!D674</f>
        <v>1.0476573071718539E-2</v>
      </c>
      <c r="E675" s="13">
        <f>(Tavola1!E675-Tavola1!E674)/Tavola1!E674</f>
        <v>7.3924421647649952E-2</v>
      </c>
      <c r="F675" s="13">
        <f>(Tavola1!F675-Tavola1!F674)/Tavola1!F674</f>
        <v>5.5172413793103448E-2</v>
      </c>
      <c r="G675" s="13">
        <f>(Tavola1!G675-Tavola1!G674)/Tavola1!G674</f>
        <v>5.5989583333333336E-2</v>
      </c>
      <c r="H675" s="13">
        <f>(Tavola1!H675-Tavola1!H674)/Tavola1!H674</f>
        <v>4.9019607843137254E-2</v>
      </c>
      <c r="I675" s="13">
        <f>(Tavola1!J675-Tavola1!J674)/Tavola1!J674</f>
        <v>7.4272310480861498E-2</v>
      </c>
      <c r="J675" s="13">
        <f>(Tavola1!K675-Tavola1!K674)/Tavola1!K674</f>
        <v>1.2999514065783731E-3</v>
      </c>
      <c r="K675" s="13">
        <f>(Tavola1!L675-Tavola1!L674)/Tavola1!L674</f>
        <v>1.7301038062283738E-3</v>
      </c>
    </row>
    <row r="676" spans="1:11">
      <c r="A676" s="4">
        <v>44564</v>
      </c>
      <c r="B676" s="13">
        <f>(Tavola1!B676-Tavola1!B675)/Tavola1!B675</f>
        <v>2.9797731078246323E-3</v>
      </c>
      <c r="C676" s="13">
        <f>(Tavola1!C676-Tavola1!C675)/Tavola1!C675</f>
        <v>3.4895832138064748E-3</v>
      </c>
      <c r="D676" s="13">
        <f>(Tavola1!D676-Tavola1!D675)/Tavola1!D675</f>
        <v>1.1466474163815741E-2</v>
      </c>
      <c r="E676" s="13">
        <f>(Tavola1!E676-Tavola1!E675)/Tavola1!E675</f>
        <v>7.9616344354335622E-2</v>
      </c>
      <c r="F676" s="13">
        <f>(Tavola1!F676-Tavola1!F675)/Tavola1!F675</f>
        <v>7.1895424836601302E-2</v>
      </c>
      <c r="G676" s="13">
        <f>(Tavola1!G676-Tavola1!G675)/Tavola1!G675</f>
        <v>7.52157829839704E-2</v>
      </c>
      <c r="H676" s="13">
        <f>(Tavola1!H676-Tavola1!H675)/Tavola1!H675</f>
        <v>4.6728971962616821E-2</v>
      </c>
      <c r="I676" s="13">
        <f>(Tavola1!J676-Tavola1!J675)/Tavola1!J675</f>
        <v>7.975703680177855E-2</v>
      </c>
      <c r="J676" s="13">
        <f>(Tavola1!K676-Tavola1!K675)/Tavola1!K675</f>
        <v>8.7787356765963234E-4</v>
      </c>
      <c r="K676" s="13">
        <f>(Tavola1!L676-Tavola1!L675)/Tavola1!L675</f>
        <v>2.1256808821575662E-3</v>
      </c>
    </row>
    <row r="677" spans="1:11">
      <c r="A677" s="4">
        <v>44565</v>
      </c>
      <c r="B677" s="13">
        <f>(Tavola1!B677-Tavola1!B676)/Tavola1!B676</f>
        <v>7.0294708116995005E-3</v>
      </c>
      <c r="C677" s="13">
        <f>(Tavola1!C677-Tavola1!C676)/Tavola1!C676</f>
        <v>5.307649961693835E-3</v>
      </c>
      <c r="D677" s="13">
        <f>(Tavola1!D677-Tavola1!D676)/Tavola1!D676</f>
        <v>1.6588400790244002E-2</v>
      </c>
      <c r="E677" s="13">
        <f>(Tavola1!E677-Tavola1!E676)/Tavola1!E676</f>
        <v>0.10007222824124233</v>
      </c>
      <c r="F677" s="13">
        <f>(Tavola1!F677-Tavola1!F676)/Tavola1!F676</f>
        <v>2.3373983739837397E-2</v>
      </c>
      <c r="G677" s="13">
        <f>(Tavola1!G677-Tavola1!G676)/Tavola1!G676</f>
        <v>2.4082568807339451E-2</v>
      </c>
      <c r="H677" s="13">
        <f>(Tavola1!H677-Tavola1!H676)/Tavola1!H676</f>
        <v>1.7857142857142856E-2</v>
      </c>
      <c r="I677" s="13">
        <f>(Tavola1!J677-Tavola1!J676)/Tavola1!J676</f>
        <v>0.10145966615192294</v>
      </c>
      <c r="J677" s="13">
        <f>(Tavola1!K677-Tavola1!K676)/Tavola1!K676</f>
        <v>2.5726312798608989E-3</v>
      </c>
      <c r="K677" s="13">
        <f>(Tavola1!L677-Tavola1!L676)/Tavola1!L676</f>
        <v>5.3029298687524854E-3</v>
      </c>
    </row>
    <row r="678" spans="1:11">
      <c r="A678" s="4">
        <v>44566</v>
      </c>
      <c r="B678" s="13">
        <f>(Tavola1!B678-Tavola1!B677)/Tavola1!B677</f>
        <v>7.1009250266830136E-3</v>
      </c>
      <c r="C678" s="13">
        <f>(Tavola1!C678-Tavola1!C677)/Tavola1!C677</f>
        <v>7.3419515903066224E-3</v>
      </c>
      <c r="D678" s="13">
        <f>(Tavola1!D678-Tavola1!D677)/Tavola1!D677</f>
        <v>1.8640097066881016E-2</v>
      </c>
      <c r="E678" s="13">
        <f>(Tavola1!E678-Tavola1!E677)/Tavola1!E677</f>
        <v>0.10301697252224155</v>
      </c>
      <c r="F678" s="13">
        <f>(Tavola1!F678-Tavola1!F677)/Tavola1!F677</f>
        <v>2.0854021847070508E-2</v>
      </c>
      <c r="G678" s="13">
        <f>(Tavola1!G678-Tavola1!G677)/Tavola1!G677</f>
        <v>2.2396416573348264E-2</v>
      </c>
      <c r="H678" s="13">
        <f>(Tavola1!H678-Tavola1!H677)/Tavola1!H677</f>
        <v>8.771929824561403E-3</v>
      </c>
      <c r="I678" s="13">
        <f>(Tavola1!J678-Tavola1!J677)/Tavola1!J677</f>
        <v>0.10439789702077944</v>
      </c>
      <c r="J678" s="13">
        <f>(Tavola1!K678-Tavola1!K677)/Tavola1!K677</f>
        <v>3.1420773443901597E-3</v>
      </c>
      <c r="K678" s="13">
        <f>(Tavola1!L678-Tavola1!L677)/Tavola1!L677</f>
        <v>4.2199657127785836E-3</v>
      </c>
    </row>
    <row r="679" spans="1:11">
      <c r="A679" s="4">
        <v>44567</v>
      </c>
      <c r="B679" s="13">
        <f>(Tavola1!B679-Tavola1!B678)/Tavola1!B678</f>
        <v>6.9432328474356275E-3</v>
      </c>
      <c r="C679" s="13">
        <f>(Tavola1!C679-Tavola1!C678)/Tavola1!C678</f>
        <v>1.8811479680472611E-2</v>
      </c>
      <c r="D679" s="13">
        <f>(Tavola1!D679-Tavola1!D678)/Tavola1!D678</f>
        <v>3.5631612724398749E-2</v>
      </c>
      <c r="E679" s="13">
        <f>(Tavola1!E679-Tavola1!E678)/Tavola1!E678</f>
        <v>0.19223786422214947</v>
      </c>
      <c r="F679" s="13">
        <f>(Tavola1!F679-Tavola1!F678)/Tavola1!F678</f>
        <v>3.4046692607003888E-2</v>
      </c>
      <c r="G679" s="13">
        <f>(Tavola1!G679-Tavola1!G678)/Tavola1!G678</f>
        <v>3.3953997809419496E-2</v>
      </c>
      <c r="H679" s="13">
        <f>(Tavola1!H679-Tavola1!H678)/Tavola1!H678</f>
        <v>3.4782608695652174E-2</v>
      </c>
      <c r="I679" s="13">
        <f>(Tavola1!J679-Tavola1!J678)/Tavola1!J678</f>
        <v>0.19469548133595285</v>
      </c>
      <c r="J679" s="13">
        <f>(Tavola1!K679-Tavola1!K678)/Tavola1!K678</f>
        <v>4.0903312185624884E-3</v>
      </c>
      <c r="K679" s="13">
        <f>(Tavola1!L679-Tavola1!L678)/Tavola1!L678</f>
        <v>2.4950755088640839E-3</v>
      </c>
    </row>
    <row r="680" spans="1:11">
      <c r="A680" s="4">
        <v>44568</v>
      </c>
      <c r="B680" s="13">
        <f>(Tavola1!B680-Tavola1!B679)/Tavola1!B679</f>
        <v>3.3139315015743016E-3</v>
      </c>
      <c r="C680" s="13">
        <f>(Tavola1!C680-Tavola1!C679)/Tavola1!C679</f>
        <v>8.3014224450627654E-3</v>
      </c>
      <c r="D680" s="13">
        <f>(Tavola1!D680-Tavola1!D679)/Tavola1!D679</f>
        <v>2.2298952566501419E-2</v>
      </c>
      <c r="E680" s="13">
        <f>(Tavola1!E680-Tavola1!E679)/Tavola1!E679</f>
        <v>0.1032003594787558</v>
      </c>
      <c r="F680" s="13">
        <f>(Tavola1!F680-Tavola1!F679)/Tavola1!F679</f>
        <v>7.0555032925682035E-2</v>
      </c>
      <c r="G680" s="13">
        <f>(Tavola1!G680-Tavola1!G679)/Tavola1!G679</f>
        <v>6.25E-2</v>
      </c>
      <c r="H680" s="13">
        <f>(Tavola1!H680-Tavola1!H679)/Tavola1!H679</f>
        <v>0.13445378151260504</v>
      </c>
      <c r="I680" s="13">
        <f>(Tavola1!J680-Tavola1!J679)/Tavola1!J679</f>
        <v>0.10363933057568973</v>
      </c>
      <c r="J680" s="13">
        <f>(Tavola1!K680-Tavola1!K679)/Tavola1!K679</f>
        <v>2.9696187511086374E-3</v>
      </c>
      <c r="K680" s="13">
        <f>(Tavola1!L680-Tavola1!L679)/Tavola1!L679</f>
        <v>1.1789363374377785E-3</v>
      </c>
    </row>
    <row r="681" spans="1:11">
      <c r="A681" s="4">
        <v>44569</v>
      </c>
      <c r="B681" s="13">
        <f>(Tavola1!B681-Tavola1!B680)/Tavola1!B680</f>
        <v>5.2658104177524586E-3</v>
      </c>
      <c r="C681" s="13">
        <f>(Tavola1!C681-Tavola1!C680)/Tavola1!C680</f>
        <v>1.4243636371630307E-2</v>
      </c>
      <c r="D681" s="13">
        <f>(Tavola1!D681-Tavola1!D680)/Tavola1!D680</f>
        <v>2.9305904107779685E-2</v>
      </c>
      <c r="E681" s="13">
        <f>(Tavola1!E681-Tavola1!E680)/Tavola1!E680</f>
        <v>0.12634639753801594</v>
      </c>
      <c r="F681" s="13">
        <f>(Tavola1!F681-Tavola1!F680)/Tavola1!F680</f>
        <v>4.3057996485061513E-2</v>
      </c>
      <c r="G681" s="13">
        <f>(Tavola1!G681-Tavola1!G680)/Tavola1!G680</f>
        <v>4.6859421734795612E-2</v>
      </c>
      <c r="H681" s="13">
        <f>(Tavola1!H681-Tavola1!H680)/Tavola1!H680</f>
        <v>1.4814814814814815E-2</v>
      </c>
      <c r="I681" s="13">
        <f>(Tavola1!J681-Tavola1!J680)/Tavola1!J680</f>
        <v>0.12743277628773811</v>
      </c>
      <c r="J681" s="13">
        <f>(Tavola1!K681-Tavola1!K680)/Tavola1!K680</f>
        <v>3.7627801883829497E-3</v>
      </c>
      <c r="K681" s="13">
        <f>(Tavola1!L681-Tavola1!L680)/Tavola1!L680</f>
        <v>3.1401282219023943E-3</v>
      </c>
    </row>
    <row r="682" spans="1:11">
      <c r="A682" s="4">
        <v>44570</v>
      </c>
      <c r="B682" s="13">
        <f>(Tavola1!B682-Tavola1!B681)/Tavola1!B681</f>
        <v>5.8073241410840975E-3</v>
      </c>
      <c r="C682" s="13">
        <f>(Tavola1!C682-Tavola1!C681)/Tavola1!C681</f>
        <v>1.5522742247917998E-2</v>
      </c>
      <c r="D682" s="13">
        <f>(Tavola1!D682-Tavola1!D681)/Tavola1!D681</f>
        <v>2.9672250980176489E-2</v>
      </c>
      <c r="E682" s="13">
        <f>(Tavola1!E682-Tavola1!E681)/Tavola1!E681</f>
        <v>0.12281142329057468</v>
      </c>
      <c r="F682" s="13">
        <f>(Tavola1!F682-Tavola1!F681)/Tavola1!F681</f>
        <v>6.2342038753159225E-2</v>
      </c>
      <c r="G682" s="13">
        <f>(Tavola1!G682-Tavola1!G681)/Tavola1!G681</f>
        <v>6.9523809523809529E-2</v>
      </c>
      <c r="H682" s="13">
        <f>(Tavola1!H682-Tavola1!H681)/Tavola1!H681</f>
        <v>7.2992700729927005E-3</v>
      </c>
      <c r="I682" s="13">
        <f>(Tavola1!J682-Tavola1!J681)/Tavola1!J681</f>
        <v>0.12354113293481354</v>
      </c>
      <c r="J682" s="13">
        <f>(Tavola1!K682-Tavola1!K681)/Tavola1!K681</f>
        <v>2.1507793537333337E-3</v>
      </c>
      <c r="K682" s="13">
        <f>(Tavola1!L682-Tavola1!L681)/Tavola1!L681</f>
        <v>1.9564366766662319E-3</v>
      </c>
    </row>
    <row r="683" spans="1:11">
      <c r="A683" s="4">
        <v>44571</v>
      </c>
      <c r="B683" s="13">
        <f>(Tavola1!B683-Tavola1!B682)/Tavola1!B682</f>
        <v>3.6049069195477229E-3</v>
      </c>
      <c r="C683" s="13">
        <f>(Tavola1!C683-Tavola1!C682)/Tavola1!C682</f>
        <v>9.593818489161866E-3</v>
      </c>
      <c r="D683" s="13">
        <f>(Tavola1!D683-Tavola1!D682)/Tavola1!D682</f>
        <v>1.736508289751864E-2</v>
      </c>
      <c r="E683" s="13">
        <f>(Tavola1!E683-Tavola1!E682)/Tavola1!E682</f>
        <v>6.1399035579770438E-2</v>
      </c>
      <c r="F683" s="13">
        <f>(Tavola1!F683-Tavola1!F682)/Tavola1!F682</f>
        <v>3.3306899286280729E-2</v>
      </c>
      <c r="G683" s="13">
        <f>(Tavola1!G683-Tavola1!G682)/Tavola1!G682</f>
        <v>3.2947462154942118E-2</v>
      </c>
      <c r="H683" s="13">
        <f>(Tavola1!H683-Tavola1!H682)/Tavola1!H682</f>
        <v>3.6231884057971016E-2</v>
      </c>
      <c r="I683" s="13">
        <f>(Tavola1!J683-Tavola1!J682)/Tavola1!J682</f>
        <v>6.1719570017011109E-2</v>
      </c>
      <c r="J683" s="13">
        <f>(Tavola1!K683-Tavola1!K682)/Tavola1!K682</f>
        <v>2.7797060241109943E-3</v>
      </c>
      <c r="K683" s="13">
        <f>(Tavola1!L683-Tavola1!L682)/Tavola1!L682</f>
        <v>2.9940119760479044E-3</v>
      </c>
    </row>
    <row r="684" spans="1:11">
      <c r="A684" s="4">
        <v>44572</v>
      </c>
      <c r="B684" s="13">
        <f>(Tavola1!B684-Tavola1!B683)/Tavola1!B683</f>
        <v>6.3865573567454372E-3</v>
      </c>
      <c r="C684" s="13">
        <f>(Tavola1!C684-Tavola1!C683)/Tavola1!C683</f>
        <v>1.6948333540208162E-2</v>
      </c>
      <c r="D684" s="13">
        <f>(Tavola1!D684-Tavola1!D683)/Tavola1!D683</f>
        <v>2.8942170345595458E-2</v>
      </c>
      <c r="E684" s="13">
        <f>(Tavola1!E684-Tavola1!E683)/Tavola1!E683</f>
        <v>8.9961227242076877E-2</v>
      </c>
      <c r="F684" s="13">
        <f>(Tavola1!F684-Tavola1!F683)/Tavola1!F683</f>
        <v>6.3699155794320797E-2</v>
      </c>
      <c r="G684" s="13">
        <f>(Tavola1!G684-Tavola1!G683)/Tavola1!G683</f>
        <v>5.4310344827586204E-2</v>
      </c>
      <c r="H684" s="13">
        <f>(Tavola1!H684-Tavola1!H683)/Tavola1!H683</f>
        <v>0.13986013986013987</v>
      </c>
      <c r="I684" s="13">
        <f>(Tavola1!J684-Tavola1!J683)/Tavola1!J683</f>
        <v>9.0252861416262556E-2</v>
      </c>
      <c r="J684" s="13">
        <f>(Tavola1!K684-Tavola1!K683)/Tavola1!K683</f>
        <v>7.626780488984547E-3</v>
      </c>
      <c r="K684" s="13">
        <f>(Tavola1!L684-Tavola1!L683)/Tavola1!L683</f>
        <v>4.5425048669695007E-3</v>
      </c>
    </row>
    <row r="685" spans="1:11">
      <c r="A685" s="4">
        <v>44573</v>
      </c>
      <c r="B685" s="13">
        <f>(Tavola1!B685-Tavola1!B684)/Tavola1!B684</f>
        <v>7.0600629168103947E-3</v>
      </c>
      <c r="C685" s="13">
        <f>(Tavola1!C685-Tavola1!C684)/Tavola1!C684</f>
        <v>1.8374662192260863E-2</v>
      </c>
      <c r="D685" s="13">
        <f>(Tavola1!D685-Tavola1!D684)/Tavola1!D684</f>
        <v>2.773903874281438E-2</v>
      </c>
      <c r="E685" s="13">
        <f>(Tavola1!E685-Tavola1!E684)/Tavola1!E684</f>
        <v>8.9782156473053751E-2</v>
      </c>
      <c r="F685" s="13">
        <f>(Tavola1!F685-Tavola1!F684)/Tavola1!F684</f>
        <v>3.968253968253968E-2</v>
      </c>
      <c r="G685" s="13">
        <f>(Tavola1!G685-Tavola1!G684)/Tavola1!G684</f>
        <v>4.3336058871627149E-2</v>
      </c>
      <c r="H685" s="13">
        <f>(Tavola1!H685-Tavola1!H684)/Tavola1!H684</f>
        <v>1.2269938650306749E-2</v>
      </c>
      <c r="I685" s="13">
        <f>(Tavola1!J685-Tavola1!J684)/Tavola1!J684</f>
        <v>9.0324950948587862E-2</v>
      </c>
      <c r="J685" s="13">
        <f>(Tavola1!K685-Tavola1!K684)/Tavola1!K684</f>
        <v>4.2390296732077127E-3</v>
      </c>
      <c r="K685" s="13">
        <f>(Tavola1!L685-Tavola1!L684)/Tavola1!L684</f>
        <v>3.2299741602067182E-3</v>
      </c>
    </row>
    <row r="686" spans="1:11">
      <c r="A686" s="4">
        <v>44574</v>
      </c>
      <c r="B686" s="13">
        <f>(Tavola1!B686-Tavola1!B685)/Tavola1!B685</f>
        <v>6.5971255500996088E-3</v>
      </c>
      <c r="C686" s="13">
        <f>(Tavola1!C686-Tavola1!C685)/Tavola1!C685</f>
        <v>1.7075545619891445E-2</v>
      </c>
      <c r="D686" s="13">
        <f>(Tavola1!D686-Tavola1!D685)/Tavola1!D685</f>
        <v>2.3486240050306972E-2</v>
      </c>
      <c r="E686" s="13">
        <f>(Tavola1!E686-Tavola1!E685)/Tavola1!E685</f>
        <v>6.7717831723707267E-2</v>
      </c>
      <c r="F686" s="13">
        <f>(Tavola1!F686-Tavola1!F685)/Tavola1!F685</f>
        <v>1.5267175572519083E-2</v>
      </c>
      <c r="G686" s="13">
        <f>(Tavola1!G686-Tavola1!G685)/Tavola1!G685</f>
        <v>1.8808777429467086E-2</v>
      </c>
      <c r="H686" s="13">
        <f>(Tavola1!H686-Tavola1!H685)/Tavola1!H685</f>
        <v>-1.2121212121212121E-2</v>
      </c>
      <c r="I686" s="13">
        <f>(Tavola1!J686-Tavola1!J685)/Tavola1!J685</f>
        <v>6.8259703761058776E-2</v>
      </c>
      <c r="J686" s="13">
        <f>(Tavola1!K686-Tavola1!K685)/Tavola1!K685</f>
        <v>5.3324331429390817E-3</v>
      </c>
      <c r="K686" s="13">
        <f>(Tavola1!L686-Tavola1!L685)/Tavola1!L685</f>
        <v>3.3483580167417899E-3</v>
      </c>
    </row>
    <row r="687" spans="1:11">
      <c r="A687" s="4">
        <v>44575</v>
      </c>
      <c r="B687" s="13">
        <f>(Tavola1!B687-Tavola1!B686)/Tavola1!B686</f>
        <v>5.6012725180194E-3</v>
      </c>
      <c r="C687" s="13">
        <f>(Tavola1!C687-Tavola1!C686)/Tavola1!C686</f>
        <v>1.4286951276016938E-2</v>
      </c>
      <c r="D687" s="13">
        <f>(Tavola1!D687-Tavola1!D686)/Tavola1!D686</f>
        <v>2.0257242525051233E-2</v>
      </c>
      <c r="E687" s="13">
        <f>(Tavola1!E687-Tavola1!E686)/Tavola1!E686</f>
        <v>6.0658221790969385E-2</v>
      </c>
      <c r="F687" s="13">
        <f>(Tavola1!F687-Tavola1!F686)/Tavola1!F686</f>
        <v>6.1517429938482571E-3</v>
      </c>
      <c r="G687" s="13">
        <f>(Tavola1!G687-Tavola1!G686)/Tavola1!G686</f>
        <v>5.3846153846153844E-3</v>
      </c>
      <c r="H687" s="13">
        <f>(Tavola1!H687-Tavola1!H686)/Tavola1!H686</f>
        <v>1.2269938650306749E-2</v>
      </c>
      <c r="I687" s="13">
        <f>(Tavola1!J687-Tavola1!J686)/Tavola1!J686</f>
        <v>6.1193398790628378E-2</v>
      </c>
      <c r="J687" s="13">
        <f>(Tavola1!K687-Tavola1!K686)/Tavola1!K686</f>
        <v>2.6000730991979889E-3</v>
      </c>
      <c r="K687" s="13">
        <f>(Tavola1!L687-Tavola1!L686)/Tavola1!L686</f>
        <v>2.6954177897574125E-3</v>
      </c>
    </row>
    <row r="688" spans="1:11">
      <c r="A688" s="4">
        <v>44576</v>
      </c>
      <c r="B688" s="13">
        <f>(Tavola1!B688-Tavola1!B687)/Tavola1!B687</f>
        <v>5.4339247375372827E-3</v>
      </c>
      <c r="C688" s="13">
        <f>(Tavola1!C688-Tavola1!C687)/Tavola1!C687</f>
        <v>1.3808116731405317E-2</v>
      </c>
      <c r="D688" s="13">
        <f>(Tavola1!D688-Tavola1!D687)/Tavola1!D687</f>
        <v>1.8406961841013137E-2</v>
      </c>
      <c r="E688" s="13">
        <f>(Tavola1!E688-Tavola1!E687)/Tavola1!E687</f>
        <v>4.2282556252467213E-2</v>
      </c>
      <c r="F688" s="13">
        <f>(Tavola1!F688-Tavola1!F687)/Tavola1!F687</f>
        <v>1.0869565217391304E-2</v>
      </c>
      <c r="G688" s="13">
        <f>(Tavola1!G688-Tavola1!G687)/Tavola1!G687</f>
        <v>1.8362662586074982E-2</v>
      </c>
      <c r="H688" s="13">
        <f>(Tavola1!H688-Tavola1!H687)/Tavola1!H687</f>
        <v>-4.8484848484848485E-2</v>
      </c>
      <c r="I688" s="13">
        <f>(Tavola1!J688-Tavola1!J687)/Tavola1!J687</f>
        <v>4.2574990039273723E-2</v>
      </c>
      <c r="J688" s="13">
        <f>(Tavola1!K688-Tavola1!K687)/Tavola1!K687</f>
        <v>7.3443112707614611E-3</v>
      </c>
      <c r="K688" s="13">
        <f>(Tavola1!L688-Tavola1!L687)/Tavola1!L687</f>
        <v>8.4485407066052232E-3</v>
      </c>
    </row>
    <row r="689" spans="1:11">
      <c r="A689" s="4">
        <v>44577</v>
      </c>
      <c r="B689" s="13">
        <f>(Tavola1!B689-Tavola1!B688)/Tavola1!B688</f>
        <v>5.2125033469666076E-3</v>
      </c>
      <c r="C689" s="13">
        <f>(Tavola1!C689-Tavola1!C688)/Tavola1!C688</f>
        <v>1.3104491295459184E-2</v>
      </c>
      <c r="D689" s="13">
        <f>(Tavola1!D689-Tavola1!D688)/Tavola1!D688</f>
        <v>1.657456414206547E-2</v>
      </c>
      <c r="E689" s="13">
        <f>(Tavola1!E689-Tavola1!E688)/Tavola1!E688</f>
        <v>4.4174316614665053E-2</v>
      </c>
      <c r="F689" s="13">
        <f>(Tavola1!F689-Tavola1!F688)/Tavola1!F688</f>
        <v>1.8817204301075269E-2</v>
      </c>
      <c r="G689" s="13">
        <f>(Tavola1!G689-Tavola1!G688)/Tavola1!G688</f>
        <v>1.2772351615326822E-2</v>
      </c>
      <c r="H689" s="13">
        <f>(Tavola1!H689-Tavola1!H688)/Tavola1!H688</f>
        <v>7.0063694267515922E-2</v>
      </c>
      <c r="I689" s="13">
        <f>(Tavola1!J689-Tavola1!J688)/Tavola1!J688</f>
        <v>4.4403195574238864E-2</v>
      </c>
      <c r="J689" s="13">
        <f>(Tavola1!K689-Tavola1!K688)/Tavola1!K688</f>
        <v>3.3423364579471698E-3</v>
      </c>
      <c r="K689" s="13">
        <f>(Tavola1!L689-Tavola1!L688)/Tavola1!L688</f>
        <v>4.6966235085046963E-3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689"/>
  <sheetViews>
    <sheetView showGridLines="0" workbookViewId="0">
      <pane ySplit="2" topLeftCell="A678" activePane="bottomLeft" state="frozen"/>
      <selection pane="bottomLeft" activeCell="A668" sqref="A668:I689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</row>
    <row r="2" spans="1:13" ht="31.8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  <row r="599" spans="1:9">
      <c r="A599" s="4">
        <v>44487</v>
      </c>
      <c r="B599" s="14">
        <f>Tavola1!D599/Tavola1!B599</f>
        <v>4.643507287352508E-2</v>
      </c>
      <c r="C599" s="14">
        <f>Tavola1!D599/Tavola1!C599</f>
        <v>0.12162435482908453</v>
      </c>
      <c r="D599" s="14">
        <f>Tavola1!F599/Tavola1!D599</f>
        <v>9.7802248463813176E-4</v>
      </c>
      <c r="E599" s="14">
        <f>Tavola1!G599/Tavola1!D599</f>
        <v>8.3642326969052337E-4</v>
      </c>
      <c r="F599" s="30">
        <f>Tavola1!H599/Tavola1!D599</f>
        <v>1.4159921494760828E-4</v>
      </c>
      <c r="G599" s="14">
        <f>Tavola1!J599/Tavola1!D599</f>
        <v>2.386440722617017E-2</v>
      </c>
      <c r="H599" s="14">
        <f>Tavola1!K599/Tavola1!D599</f>
        <v>0.9522975295876499</v>
      </c>
      <c r="I599" s="36">
        <f>Tavola1!L599/Tavola1!D599</f>
        <v>2.2860040701541785E-2</v>
      </c>
    </row>
    <row r="600" spans="1:9">
      <c r="A600" s="4">
        <v>44488</v>
      </c>
      <c r="B600" s="14">
        <f>Tavola1!D600/Tavola1!B600</f>
        <v>4.6338814676605729E-2</v>
      </c>
      <c r="C600" s="14">
        <f>Tavola1!D600/Tavola1!C600</f>
        <v>0.12145195056057113</v>
      </c>
      <c r="D600" s="14">
        <f>Tavola1!F600/Tavola1!D600</f>
        <v>9.9691384427087098E-4</v>
      </c>
      <c r="E600" s="14">
        <f>Tavola1!G600/Tavola1!D600</f>
        <v>8.3898689864380239E-4</v>
      </c>
      <c r="F600" s="30">
        <f>Tavola1!H600/Tavola1!D600</f>
        <v>1.5792694562706867E-4</v>
      </c>
      <c r="G600" s="14">
        <f>Tavola1!J600/Tavola1!D600</f>
        <v>2.1530706920490365E-2</v>
      </c>
      <c r="H600" s="14">
        <f>Tavola1!K600/Tavola1!D600</f>
        <v>0.95458942284281667</v>
      </c>
      <c r="I600" s="36">
        <f>Tavola1!L600/Tavola1!D600</f>
        <v>2.2882956392422139E-2</v>
      </c>
    </row>
    <row r="601" spans="1:9">
      <c r="A601" s="4">
        <v>44489</v>
      </c>
      <c r="B601" s="14">
        <f>Tavola1!D601/Tavola1!B601</f>
        <v>4.6291743894113106E-2</v>
      </c>
      <c r="C601" s="14">
        <f>Tavola1!D601/Tavola1!C601</f>
        <v>0.12130622261146459</v>
      </c>
      <c r="D601" s="14">
        <f>Tavola1!F601/Tavola1!D601</f>
        <v>1.0252837604253612E-3</v>
      </c>
      <c r="E601" s="14">
        <f>Tavola1!G601/Tavola1!D601</f>
        <v>8.6426163138419879E-4</v>
      </c>
      <c r="F601" s="30">
        <f>Tavola1!H601/Tavola1!D601</f>
        <v>1.6102212904116253E-4</v>
      </c>
      <c r="G601" s="14">
        <f>Tavola1!J601/Tavola1!D601</f>
        <v>2.1340361346802231E-2</v>
      </c>
      <c r="H601" s="14">
        <f>Tavola1!K601/Tavola1!D601</f>
        <v>0.95476264023712976</v>
      </c>
      <c r="I601" s="36">
        <f>Tavola1!L601/Tavola1!D601</f>
        <v>2.2871714655642677E-2</v>
      </c>
    </row>
    <row r="602" spans="1:9">
      <c r="A602" s="4">
        <v>44490</v>
      </c>
      <c r="B602" s="14">
        <f>Tavola1!D602/Tavola1!B602</f>
        <v>4.6226668085171611E-2</v>
      </c>
      <c r="C602" s="14">
        <f>Tavola1!D602/Tavola1!C602</f>
        <v>0.12116684428458169</v>
      </c>
      <c r="D602" s="14">
        <f>Tavola1!F602/Tavola1!D602</f>
        <v>1.0308872196249409E-3</v>
      </c>
      <c r="E602" s="14">
        <f>Tavola1!G602/Tavola1!D602</f>
        <v>8.732993643956506E-4</v>
      </c>
      <c r="F602" s="30">
        <f>Tavola1!H602/Tavola1!D602</f>
        <v>1.5758785522929032E-4</v>
      </c>
      <c r="G602" s="14">
        <f>Tavola1!J602/Tavola1!D602</f>
        <v>2.0906655460419185E-2</v>
      </c>
      <c r="H602" s="14">
        <f>Tavola1!K602/Tavola1!D602</f>
        <v>0.95518923674948786</v>
      </c>
      <c r="I602" s="36">
        <f>Tavola1!L602/Tavola1!D602</f>
        <v>2.2873220570468037E-2</v>
      </c>
    </row>
    <row r="603" spans="1:9">
      <c r="A603" s="4">
        <v>44491</v>
      </c>
      <c r="B603" s="14">
        <f>Tavola1!D603/Tavola1!B603</f>
        <v>4.6191102905875206E-2</v>
      </c>
      <c r="C603" s="14">
        <f>Tavola1!D603/Tavola1!C603</f>
        <v>0.12112123878904177</v>
      </c>
      <c r="D603" s="14">
        <f>Tavola1!F603/Tavola1!D603</f>
        <v>1.0098625537719023E-3</v>
      </c>
      <c r="E603" s="14">
        <f>Tavola1!G603/Tavola1!D603</f>
        <v>8.6559647466163047E-4</v>
      </c>
      <c r="F603" s="30">
        <f>Tavola1!H603/Tavola1!D603</f>
        <v>1.4426607911027174E-4</v>
      </c>
      <c r="G603" s="14">
        <f>Tavola1!J603/Tavola1!D603</f>
        <v>2.0941532892666037E-2</v>
      </c>
      <c r="H603" s="14">
        <f>Tavola1!K603/Tavola1!D603</f>
        <v>0.95518570978910922</v>
      </c>
      <c r="I603" s="36">
        <f>Tavola1!L603/Tavola1!D603</f>
        <v>2.2862894764452839E-2</v>
      </c>
    </row>
    <row r="604" spans="1:9">
      <c r="A604" s="4">
        <v>44492</v>
      </c>
      <c r="B604" s="14">
        <f>Tavola1!D604/Tavola1!B604</f>
        <v>4.6150190121253411E-2</v>
      </c>
      <c r="C604" s="14">
        <f>Tavola1!D604/Tavola1!C604</f>
        <v>0.12101578049614872</v>
      </c>
      <c r="D604" s="14">
        <f>Tavola1!F604/Tavola1!D604</f>
        <v>1.0154512370489021E-3</v>
      </c>
      <c r="E604" s="14">
        <f>Tavola1!G604/Tavola1!D604</f>
        <v>8.7787397267453482E-4</v>
      </c>
      <c r="F604" s="30">
        <f>Tavola1!H604/Tavola1!D604</f>
        <v>1.375772643743674E-4</v>
      </c>
      <c r="G604" s="14">
        <f>Tavola1!J604/Tavola1!D604</f>
        <v>2.0410569864682933E-2</v>
      </c>
      <c r="H604" s="14">
        <f>Tavola1!K604/Tavola1!D604</f>
        <v>0.95571322346806076</v>
      </c>
      <c r="I604" s="36">
        <f>Tavola1!L604/Tavola1!D604</f>
        <v>2.286075543020738E-2</v>
      </c>
    </row>
    <row r="605" spans="1:9">
      <c r="A605" s="4">
        <v>44493</v>
      </c>
      <c r="B605" s="14">
        <f>Tavola1!D605/Tavola1!B605</f>
        <v>4.6138860372050769E-2</v>
      </c>
      <c r="C605" s="14">
        <f>Tavola1!D605/Tavola1!C605</f>
        <v>0.1209916742964834</v>
      </c>
      <c r="D605" s="14">
        <f>Tavola1!F605/Tavola1!D605</f>
        <v>1.0109337887442829E-3</v>
      </c>
      <c r="E605" s="14">
        <f>Tavola1!G605/Tavola1!D605</f>
        <v>8.7352531260428317E-4</v>
      </c>
      <c r="F605" s="30">
        <f>Tavola1!H605/Tavola1!D605</f>
        <v>1.374084761399996E-4</v>
      </c>
      <c r="G605" s="14">
        <f>Tavola1!J605/Tavola1!D605</f>
        <v>2.0804297613672796E-2</v>
      </c>
      <c r="H605" s="14">
        <f>Tavola1!K605/Tavola1!D605</f>
        <v>0.95532915873296298</v>
      </c>
      <c r="I605" s="36">
        <f>Tavola1!L605/Tavola1!D605</f>
        <v>2.2855609864619934E-2</v>
      </c>
    </row>
    <row r="606" spans="1:9">
      <c r="A606" s="4">
        <v>44494</v>
      </c>
      <c r="B606" s="14">
        <f>Tavola1!D606/Tavola1!B606</f>
        <v>4.6135831522923602E-2</v>
      </c>
      <c r="C606" s="14">
        <f>Tavola1!D606/Tavola1!C606</f>
        <v>0.12098088658424763</v>
      </c>
      <c r="D606" s="14">
        <f>Tavola1!F606/Tavola1!D606</f>
        <v>1.0748086415921542E-3</v>
      </c>
      <c r="E606" s="14">
        <f>Tavola1!G606/Tavola1!D606</f>
        <v>9.4739971447332743E-4</v>
      </c>
      <c r="F606" s="30">
        <f>Tavola1!H606/Tavola1!D606</f>
        <v>1.274089271188268E-4</v>
      </c>
      <c r="G606" s="14">
        <f>Tavola1!J606/Tavola1!D606</f>
        <v>2.1891467195468164E-2</v>
      </c>
      <c r="H606" s="14">
        <f>Tavola1!K606/Tavola1!D606</f>
        <v>0.95421119173083391</v>
      </c>
      <c r="I606" s="36">
        <f>Tavola1!L606/Tavola1!D606</f>
        <v>2.2822532432105743E-2</v>
      </c>
    </row>
    <row r="607" spans="1:9">
      <c r="A607" s="4">
        <v>44495</v>
      </c>
      <c r="B607" s="14">
        <f>Tavola1!D607/Tavola1!B607</f>
        <v>4.6083777070470594E-2</v>
      </c>
      <c r="C607" s="14">
        <f>Tavola1!D607/Tavola1!C607</f>
        <v>0.12084886884891143</v>
      </c>
      <c r="D607" s="14">
        <f>Tavola1!F607/Tavola1!D607</f>
        <v>1.0502796940489586E-3</v>
      </c>
      <c r="E607" s="14">
        <f>Tavola1!G607/Tavola1!D607</f>
        <v>9.2633364319846042E-4</v>
      </c>
      <c r="F607" s="30">
        <f>Tavola1!H607/Tavola1!D607</f>
        <v>1.2394605085049823E-4</v>
      </c>
      <c r="G607" s="14">
        <f>Tavola1!J607/Tavola1!D607</f>
        <v>2.2156987458616696E-2</v>
      </c>
      <c r="H607" s="14">
        <f>Tavola1!K607/Tavola1!D607</f>
        <v>0.95398013601448217</v>
      </c>
      <c r="I607" s="36">
        <f>Tavola1!L607/Tavola1!D607</f>
        <v>2.2812596832852226E-2</v>
      </c>
    </row>
    <row r="608" spans="1:9">
      <c r="A608" s="4">
        <v>44496</v>
      </c>
      <c r="B608" s="14">
        <f>Tavola1!D608/Tavola1!B608</f>
        <v>4.603818955191278E-2</v>
      </c>
      <c r="C608" s="14">
        <f>Tavola1!D608/Tavola1!C608</f>
        <v>0.12073373401256804</v>
      </c>
      <c r="D608" s="14">
        <f>Tavola1!F608/Tavola1!D608</f>
        <v>1.0362795608520954E-3</v>
      </c>
      <c r="E608" s="14">
        <f>Tavola1!G608/Tavola1!D608</f>
        <v>9.1244741207102751E-4</v>
      </c>
      <c r="F608" s="30">
        <f>Tavola1!H608/Tavola1!D608</f>
        <v>1.2383214878106802E-4</v>
      </c>
      <c r="G608" s="14">
        <f>Tavola1!J608/Tavola1!D608</f>
        <v>2.1706472185018266E-2</v>
      </c>
      <c r="H608" s="14">
        <f>Tavola1!K608/Tavola1!D608</f>
        <v>0.9544460629523539</v>
      </c>
      <c r="I608" s="36">
        <f>Tavola1!L608/Tavola1!D608</f>
        <v>2.2811185301775689E-2</v>
      </c>
    </row>
    <row r="609" spans="1:9">
      <c r="A609" s="4">
        <v>44497</v>
      </c>
      <c r="B609" s="14">
        <f>Tavola1!D609/Tavola1!B609</f>
        <v>4.5991875604609565E-2</v>
      </c>
      <c r="C609" s="14">
        <f>Tavola1!D609/Tavola1!C609</f>
        <v>0.12063283985826058</v>
      </c>
      <c r="D609" s="14">
        <f>Tavola1!F609/Tavola1!D609</f>
        <v>1.0547733376739643E-3</v>
      </c>
      <c r="E609" s="14">
        <f>Tavola1!G609/Tavola1!D609</f>
        <v>9.310653536257833E-4</v>
      </c>
      <c r="F609" s="30">
        <f>Tavola1!H609/Tavola1!D609</f>
        <v>1.2370798404818099E-4</v>
      </c>
      <c r="G609" s="14">
        <f>Tavola1!J609/Tavola1!D609</f>
        <v>2.1876780336941484E-2</v>
      </c>
      <c r="H609" s="14">
        <f>Tavola1!K609/Tavola1!D609</f>
        <v>0.95425083421502399</v>
      </c>
      <c r="I609" s="36">
        <f>Tavola1!L609/Tavola1!D609</f>
        <v>2.2817612110360545E-2</v>
      </c>
    </row>
    <row r="610" spans="1:9">
      <c r="A610" s="4">
        <v>44498</v>
      </c>
      <c r="B610" s="14">
        <f>Tavola1!D610/Tavola1!B610</f>
        <v>4.5975310944492961E-2</v>
      </c>
      <c r="C610" s="14">
        <f>Tavola1!D610/Tavola1!C610</f>
        <v>0.12059796041168089</v>
      </c>
      <c r="D610" s="14">
        <f>Tavola1!F610/Tavola1!D610</f>
        <v>1.0434070327584302E-3</v>
      </c>
      <c r="E610" s="14">
        <f>Tavola1!G610/Tavola1!D610</f>
        <v>9.2638942160795201E-4</v>
      </c>
      <c r="F610" s="30">
        <f>Tavola1!H610/Tavola1!D610</f>
        <v>1.1701761115047815E-4</v>
      </c>
      <c r="G610" s="14">
        <f>Tavola1!J610/Tavola1!D610</f>
        <v>2.2171586823816983E-2</v>
      </c>
      <c r="H610" s="14">
        <f>Tavola1!K610/Tavola1!D610</f>
        <v>0.95399257588267039</v>
      </c>
      <c r="I610" s="36">
        <f>Tavola1!L610/Tavola1!D610</f>
        <v>2.2792430260754244E-2</v>
      </c>
    </row>
    <row r="611" spans="1:9">
      <c r="A611" s="4">
        <v>44499</v>
      </c>
      <c r="B611" s="14">
        <f>Tavola1!D611/Tavola1!B611</f>
        <v>4.5941330218966951E-2</v>
      </c>
      <c r="C611" s="14">
        <f>Tavola1!D611/Tavola1!C611</f>
        <v>0.12055255194121355</v>
      </c>
      <c r="D611" s="14">
        <f>Tavola1!F611/Tavola1!D611</f>
        <v>1.0326988838408604E-3</v>
      </c>
      <c r="E611" s="14">
        <f>Tavola1!G611/Tavola1!D611</f>
        <v>9.2553201853662022E-4</v>
      </c>
      <c r="F611" s="30">
        <f>Tavola1!H611/Tavola1!D611</f>
        <v>1.0716686530424023E-4</v>
      </c>
      <c r="G611" s="14">
        <f>Tavola1!J611/Tavola1!D611</f>
        <v>2.2225758367946064E-2</v>
      </c>
      <c r="H611" s="14">
        <f>Tavola1!K611/Tavola1!D611</f>
        <v>0.95396046516914501</v>
      </c>
      <c r="I611" s="36">
        <f>Tavola1!L611/Tavola1!D611</f>
        <v>2.2781077579068037E-2</v>
      </c>
    </row>
    <row r="612" spans="1:9">
      <c r="A612" s="4">
        <v>44500</v>
      </c>
      <c r="B612" s="14">
        <f>Tavola1!D612/Tavola1!B612</f>
        <v>4.5909496783168663E-2</v>
      </c>
      <c r="C612" s="14">
        <f>Tavola1!D612/Tavola1!C612</f>
        <v>0.12050178583715417</v>
      </c>
      <c r="D612" s="14">
        <f>Tavola1!F612/Tavola1!D612</f>
        <v>1.041423343455579E-3</v>
      </c>
      <c r="E612" s="14">
        <f>Tavola1!G612/Tavola1!D612</f>
        <v>9.3436113057696795E-4</v>
      </c>
      <c r="F612" s="30">
        <f>Tavola1!H612/Tavola1!D612</f>
        <v>1.0706221287861091E-4</v>
      </c>
      <c r="G612" s="14">
        <f>Tavola1!J612/Tavola1!D612</f>
        <v>2.2307871992525111E-2</v>
      </c>
      <c r="H612" s="14">
        <f>Tavola1!K612/Tavola1!D612</f>
        <v>0.95388538503464926</v>
      </c>
      <c r="I612" s="36">
        <f>Tavola1!L612/Tavola1!D612</f>
        <v>2.2765319629370086E-2</v>
      </c>
    </row>
    <row r="613" spans="1:9">
      <c r="A613" s="4">
        <v>44501</v>
      </c>
      <c r="B613" s="14">
        <f>Tavola1!D613/Tavola1!B613</f>
        <v>4.5905546407487438E-2</v>
      </c>
      <c r="C613" s="14">
        <f>Tavola1!D613/Tavola1!C613</f>
        <v>0.12048786088521343</v>
      </c>
      <c r="D613" s="14">
        <f>Tavola1!F613/Tavola1!D613</f>
        <v>1.0890456913009235E-3</v>
      </c>
      <c r="E613" s="14">
        <f>Tavola1!G613/Tavola1!D613</f>
        <v>9.7236222437582451E-4</v>
      </c>
      <c r="F613" s="30">
        <f>Tavola1!H613/Tavola1!D613</f>
        <v>1.1668346692509893E-4</v>
      </c>
      <c r="G613" s="14">
        <f>Tavola1!J613/Tavola1!D613</f>
        <v>2.2844029858002702E-2</v>
      </c>
      <c r="H613" s="14">
        <f>Tavola1!K613/Tavola1!D613</f>
        <v>0.95331688960771666</v>
      </c>
      <c r="I613" s="36">
        <f>Tavola1!L613/Tavola1!D613</f>
        <v>2.2750034842979706E-2</v>
      </c>
    </row>
    <row r="614" spans="1:9">
      <c r="A614" s="4">
        <v>44502</v>
      </c>
      <c r="B614" s="14">
        <f>Tavola1!D614/Tavola1!B614</f>
        <v>4.5873461542631007E-2</v>
      </c>
      <c r="C614" s="14">
        <f>Tavola1!D614/Tavola1!C614</f>
        <v>0.12046246254912046</v>
      </c>
      <c r="D614" s="14">
        <f>Tavola1!F614/Tavola1!D614</f>
        <v>1.1168337601041084E-3</v>
      </c>
      <c r="E614" s="14">
        <f>Tavola1!G614/Tavola1!D614</f>
        <v>9.8734578791812477E-4</v>
      </c>
      <c r="F614" s="30">
        <f>Tavola1!H614/Tavola1!D614</f>
        <v>1.2948797218598359E-4</v>
      </c>
      <c r="G614" s="14">
        <f>Tavola1!J614/Tavola1!D614</f>
        <v>2.3521490147583916E-2</v>
      </c>
      <c r="H614" s="14">
        <f>Tavola1!K614/Tavola1!D614</f>
        <v>0.95263006257506255</v>
      </c>
      <c r="I614" s="36">
        <f>Tavola1!L614/Tavola1!D614</f>
        <v>2.2731613517249418E-2</v>
      </c>
    </row>
    <row r="615" spans="1:9">
      <c r="A615" s="4">
        <v>44503</v>
      </c>
      <c r="B615" s="14">
        <f>Tavola1!D615/Tavola1!B615</f>
        <v>4.5705778480498276E-2</v>
      </c>
      <c r="C615" s="14">
        <f>Tavola1!D615/Tavola1!C615</f>
        <v>0.12035647746781616</v>
      </c>
      <c r="D615" s="14">
        <f>Tavola1!F615/Tavola1!D615</f>
        <v>1.1153966770878125E-3</v>
      </c>
      <c r="E615" s="14">
        <f>Tavola1!G615/Tavola1!D615</f>
        <v>9.8607532322255885E-4</v>
      </c>
      <c r="F615" s="30">
        <f>Tavola1!H615/Tavola1!D615</f>
        <v>1.2932135386525362E-4</v>
      </c>
      <c r="G615" s="14">
        <f>Tavola1!J615/Tavola1!D615</f>
        <v>2.2812286821830736E-2</v>
      </c>
      <c r="H615" s="14">
        <f>Tavola1!K615/Tavola1!D615</f>
        <v>0.95334732159310975</v>
      </c>
      <c r="I615" s="36">
        <f>Tavola1!L615/Tavola1!D615</f>
        <v>2.2724994907971693E-2</v>
      </c>
    </row>
    <row r="616" spans="1:9">
      <c r="A616" s="4">
        <v>44504</v>
      </c>
      <c r="B616" s="14">
        <f>Tavola1!D616/Tavola1!B616</f>
        <v>4.5590535369583678E-2</v>
      </c>
      <c r="C616" s="14">
        <f>Tavola1!D616/Tavola1!C616</f>
        <v>0.12023749388968073</v>
      </c>
      <c r="D616" s="14">
        <f>Tavola1!F616/Tavola1!D616</f>
        <v>1.0946819125610713E-3</v>
      </c>
      <c r="E616" s="14">
        <f>Tavola1!G616/Tavola1!D616</f>
        <v>9.7520335573287177E-4</v>
      </c>
      <c r="F616" s="30">
        <f>Tavola1!H616/Tavola1!D616</f>
        <v>1.1947855682819953E-4</v>
      </c>
      <c r="G616" s="14">
        <f>Tavola1!J616/Tavola1!D616</f>
        <v>2.301738251544341E-2</v>
      </c>
      <c r="H616" s="14">
        <f>Tavola1!K616/Tavola1!D616</f>
        <v>0.95317732232408392</v>
      </c>
      <c r="I616" s="36">
        <f>Tavola1!L616/Tavola1!D616</f>
        <v>2.2710613247911546E-2</v>
      </c>
    </row>
    <row r="617" spans="1:9">
      <c r="A617" s="4">
        <v>44505</v>
      </c>
      <c r="B617" s="14">
        <f>Tavola1!D617/Tavola1!B617</f>
        <v>4.5494371090138395E-2</v>
      </c>
      <c r="C617" s="14">
        <f>Tavola1!D617/Tavola1!C617</f>
        <v>0.12017756264426674</v>
      </c>
      <c r="D617" s="14">
        <f>Tavola1!F617/Tavola1!D617</f>
        <v>1.1285044092279417E-3</v>
      </c>
      <c r="E617" s="14">
        <f>Tavola1!G617/Tavola1!D617</f>
        <v>1.0027567750568282E-3</v>
      </c>
      <c r="F617" s="30">
        <f>Tavola1!H617/Tavola1!D617</f>
        <v>1.2574763417111352E-4</v>
      </c>
      <c r="G617" s="14">
        <f>Tavola1!J617/Tavola1!D617</f>
        <v>2.3501910396749908E-2</v>
      </c>
      <c r="H617" s="14">
        <f>Tavola1!K617/Tavola1!D617</f>
        <v>0.952664076480356</v>
      </c>
      <c r="I617" s="36">
        <f>Tavola1!L617/Tavola1!D617</f>
        <v>2.2705508713666188E-2</v>
      </c>
    </row>
    <row r="618" spans="1:9">
      <c r="A618" s="4">
        <v>44506</v>
      </c>
      <c r="B618" s="14">
        <f>Tavola1!D618/Tavola1!B618</f>
        <v>4.5397985850620347E-2</v>
      </c>
      <c r="C618" s="14">
        <f>Tavola1!D618/Tavola1!C618</f>
        <v>0.12009869535816139</v>
      </c>
      <c r="D618" s="14">
        <f>Tavola1!F618/Tavola1!D618</f>
        <v>1.1821701680807613E-3</v>
      </c>
      <c r="E618" s="14">
        <f>Tavola1!G618/Tavola1!D618</f>
        <v>1.0436597669159853E-3</v>
      </c>
      <c r="F618" s="30">
        <f>Tavola1!H618/Tavola1!D618</f>
        <v>1.3851040116477585E-4</v>
      </c>
      <c r="G618" s="14">
        <f>Tavola1!J618/Tavola1!D618</f>
        <v>2.3208545125400229E-2</v>
      </c>
      <c r="H618" s="14">
        <f>Tavola1!K618/Tavola1!D618</f>
        <v>0.95291290594821643</v>
      </c>
      <c r="I618" s="36">
        <f>Tavola1!L618/Tavola1!D618</f>
        <v>2.269637875830257E-2</v>
      </c>
    </row>
    <row r="619" spans="1:9">
      <c r="A619" s="4">
        <v>44507</v>
      </c>
      <c r="B619" s="14">
        <f>Tavola1!D619/Tavola1!B619</f>
        <v>4.5309460238599747E-2</v>
      </c>
      <c r="C619" s="14">
        <f>Tavola1!D619/Tavola1!C619</f>
        <v>0.12006247165559158</v>
      </c>
      <c r="D619" s="14">
        <f>Tavola1!F619/Tavola1!D619</f>
        <v>1.1647174273258152E-3</v>
      </c>
      <c r="E619" s="14">
        <f>Tavola1!G619/Tavola1!D619</f>
        <v>1.0295844661443671E-3</v>
      </c>
      <c r="F619" s="30">
        <f>Tavola1!H619/Tavola1!D619</f>
        <v>1.3513296118144817E-4</v>
      </c>
      <c r="G619" s="14">
        <f>Tavola1!J619/Tavola1!D619</f>
        <v>2.3857402551439005E-2</v>
      </c>
      <c r="H619" s="14">
        <f>Tavola1!K619/Tavola1!D619</f>
        <v>0.95230128215440546</v>
      </c>
      <c r="I619" s="36">
        <f>Tavola1!L619/Tavola1!D619</f>
        <v>2.2676597866829684E-2</v>
      </c>
    </row>
    <row r="620" spans="1:9">
      <c r="A620" s="4">
        <v>44508</v>
      </c>
      <c r="B620" s="14">
        <f>Tavola1!D620/Tavola1!B620</f>
        <v>4.5315544246122129E-2</v>
      </c>
      <c r="C620" s="14">
        <f>Tavola1!D620/Tavola1!C620</f>
        <v>0.12002377555139865</v>
      </c>
      <c r="D620" s="14">
        <f>Tavola1!F620/Tavola1!D620</f>
        <v>1.2164005456150205E-3</v>
      </c>
      <c r="E620" s="14">
        <f>Tavola1!G620/Tavola1!D620</f>
        <v>1.0687635400786328E-3</v>
      </c>
      <c r="F620" s="30">
        <f>Tavola1!H620/Tavola1!D620</f>
        <v>1.476370055363877E-4</v>
      </c>
      <c r="G620" s="14">
        <f>Tavola1!J620/Tavola1!D620</f>
        <v>2.5823637968386423E-2</v>
      </c>
      <c r="H620" s="14">
        <f>Tavola1!K620/Tavola1!D620</f>
        <v>0.95033619513760736</v>
      </c>
      <c r="I620" s="36">
        <f>Tavola1!L620/Tavola1!D620</f>
        <v>2.2623766348391239E-2</v>
      </c>
    </row>
    <row r="621" spans="1:9">
      <c r="A621" s="4">
        <v>44509</v>
      </c>
      <c r="B621" s="14">
        <f>Tavola1!D621/Tavola1!B621</f>
        <v>4.5170956290504258E-2</v>
      </c>
      <c r="C621" s="14">
        <f>Tavola1!D621/Tavola1!C621</f>
        <v>0.11990314892773399</v>
      </c>
      <c r="D621" s="14">
        <f>Tavola1!F621/Tavola1!D621</f>
        <v>1.2625008411331746E-3</v>
      </c>
      <c r="E621" s="14">
        <f>Tavola1!G621/Tavola1!D621</f>
        <v>1.1086936320611127E-3</v>
      </c>
      <c r="F621" s="30">
        <f>Tavola1!H621/Tavola1!D621</f>
        <v>1.5380720907206188E-4</v>
      </c>
      <c r="G621" s="14">
        <f>Tavola1!J621/Tavola1!D621</f>
        <v>2.6371527722147278E-2</v>
      </c>
      <c r="H621" s="14">
        <f>Tavola1!K621/Tavola1!D621</f>
        <v>0.94974349443570383</v>
      </c>
      <c r="I621" s="36">
        <f>Tavola1!L621/Tavola1!D621</f>
        <v>2.2622477001015769E-2</v>
      </c>
    </row>
    <row r="622" spans="1:9">
      <c r="A622" s="4">
        <v>44510</v>
      </c>
      <c r="B622" s="14">
        <f>Tavola1!D622/Tavola1!B622</f>
        <v>4.5101748006311483E-2</v>
      </c>
      <c r="C622" s="14">
        <f>Tavola1!D622/Tavola1!C622</f>
        <v>0.11982408738143145</v>
      </c>
      <c r="D622" s="14">
        <f>Tavola1!F622/Tavola1!D622</f>
        <v>1.1834281675094595E-3</v>
      </c>
      <c r="E622" s="14">
        <f>Tavola1!G622/Tavola1!D622</f>
        <v>1.0235054421703434E-3</v>
      </c>
      <c r="F622" s="30">
        <f>Tavola1!H622/Tavola1!D622</f>
        <v>1.5992272533911614E-4</v>
      </c>
      <c r="G622" s="14">
        <f>Tavola1!J622/Tavola1!D622</f>
        <v>2.655037086080006E-2</v>
      </c>
      <c r="H622" s="14">
        <f>Tavola1!K622/Tavola1!D622</f>
        <v>0.94965632606324624</v>
      </c>
      <c r="I622" s="36">
        <f>Tavola1!L622/Tavola1!D622</f>
        <v>2.2609874908444239E-2</v>
      </c>
    </row>
    <row r="623" spans="1:9">
      <c r="A623" s="4">
        <v>44511</v>
      </c>
      <c r="B623" s="14">
        <f>Tavola1!D623/Tavola1!B623</f>
        <v>4.5020124664127859E-2</v>
      </c>
      <c r="C623" s="14">
        <f>Tavola1!D623/Tavola1!C623</f>
        <v>0.11977249622158831</v>
      </c>
      <c r="D623" s="14">
        <f>Tavola1!F623/Tavola1!D623</f>
        <v>1.174716775147079E-3</v>
      </c>
      <c r="E623" s="14">
        <f>Tavola1!G623/Tavola1!D623</f>
        <v>1.0246850131038379E-3</v>
      </c>
      <c r="F623" s="30">
        <f>Tavola1!H623/Tavola1!D623</f>
        <v>1.5003176204324108E-4</v>
      </c>
      <c r="G623" s="14">
        <f>Tavola1!J623/Tavola1!D623</f>
        <v>2.7104674287428934E-2</v>
      </c>
      <c r="H623" s="14">
        <f>Tavola1!K623/Tavola1!D623</f>
        <v>0.94912646400674183</v>
      </c>
      <c r="I623" s="36">
        <f>Tavola1!L623/Tavola1!D623</f>
        <v>2.2594144930682132E-2</v>
      </c>
    </row>
    <row r="624" spans="1:9">
      <c r="A624" s="4">
        <v>44512</v>
      </c>
      <c r="B624" s="14">
        <f>Tavola1!D624/Tavola1!B624</f>
        <v>4.4949313083203206E-2</v>
      </c>
      <c r="C624" s="14">
        <f>Tavola1!D624/Tavola1!C624</f>
        <v>0.11970719109824318</v>
      </c>
      <c r="D624" s="14">
        <f>Tavola1!F624/Tavola1!D624</f>
        <v>1.1408067862070724E-3</v>
      </c>
      <c r="E624" s="14">
        <f>Tavola1!G624/Tavola1!D624</f>
        <v>9.8147622947424105E-4</v>
      </c>
      <c r="F624" s="30">
        <f>Tavola1!H624/Tavola1!D624</f>
        <v>1.5933055673283134E-4</v>
      </c>
      <c r="G624" s="14">
        <f>Tavola1!J624/Tavola1!D624</f>
        <v>2.7490894258682719E-2</v>
      </c>
      <c r="H624" s="14">
        <f>Tavola1!K624/Tavola1!D624</f>
        <v>0.94879115906606803</v>
      </c>
      <c r="I624" s="36">
        <f>Tavola1!L624/Tavola1!D624</f>
        <v>2.2577139889042201E-2</v>
      </c>
    </row>
    <row r="625" spans="1:9">
      <c r="A625" s="4">
        <v>44513</v>
      </c>
      <c r="B625" s="14">
        <f>Tavola1!D625/Tavola1!B625</f>
        <v>4.4862799579220243E-2</v>
      </c>
      <c r="C625" s="14">
        <f>Tavola1!D625/Tavola1!C625</f>
        <v>0.11960144021241496</v>
      </c>
      <c r="D625" s="14">
        <f>Tavola1!F625/Tavola1!D625</f>
        <v>1.1778188069013816E-3</v>
      </c>
      <c r="E625" s="14">
        <f>Tavola1!G625/Tavola1!D625</f>
        <v>1.0186541032660597E-3</v>
      </c>
      <c r="F625" s="30">
        <f>Tavola1!H625/Tavola1!D625</f>
        <v>1.5916470363532182E-4</v>
      </c>
      <c r="G625" s="14">
        <f>Tavola1!J625/Tavola1!D625</f>
        <v>2.7490927611892788E-2</v>
      </c>
      <c r="H625" s="14">
        <f>Tavola1!K625/Tavola1!D625</f>
        <v>0.94876806519386259</v>
      </c>
      <c r="I625" s="36">
        <f>Tavola1!L625/Tavola1!D625</f>
        <v>2.2563188387343221E-2</v>
      </c>
    </row>
    <row r="626" spans="1:9">
      <c r="A626" s="4">
        <v>44514</v>
      </c>
      <c r="B626" s="14">
        <f>Tavola1!D626/Tavola1!B626</f>
        <v>4.4794537885531983E-2</v>
      </c>
      <c r="C626" s="14">
        <f>Tavola1!D626/Tavola1!C626</f>
        <v>0.11961098422526815</v>
      </c>
      <c r="D626" s="14">
        <f>Tavola1!F626/Tavola1!D626</f>
        <v>1.1950127287924969E-3</v>
      </c>
      <c r="E626" s="14">
        <f>Tavola1!G626/Tavola1!D626</f>
        <v>1.0361014616658351E-3</v>
      </c>
      <c r="F626" s="30">
        <f>Tavola1!H626/Tavola1!D626</f>
        <v>1.5891126712666182E-4</v>
      </c>
      <c r="G626" s="14">
        <f>Tavola1!J626/Tavola1!D626</f>
        <v>2.7653738705381688E-2</v>
      </c>
      <c r="H626" s="14">
        <f>Tavola1!K626/Tavola1!D626</f>
        <v>0.94861763088726514</v>
      </c>
      <c r="I626" s="36">
        <f>Tavola1!L626/Tavola1!D626</f>
        <v>2.2533617678560644E-2</v>
      </c>
    </row>
    <row r="627" spans="1:9">
      <c r="A627" s="4">
        <v>44515</v>
      </c>
      <c r="B627" s="14">
        <f>Tavola1!D627/Tavola1!B627</f>
        <v>4.4772865980377601E-2</v>
      </c>
      <c r="C627" s="14">
        <f>Tavola1!D627/Tavola1!C627</f>
        <v>0.11958289845721767</v>
      </c>
      <c r="D627" s="14">
        <f>Tavola1!F627/Tavola1!D627</f>
        <v>1.2187264942888063E-3</v>
      </c>
      <c r="E627" s="14">
        <f>Tavola1!G627/Tavola1!D627</f>
        <v>1.0727332163271265E-3</v>
      </c>
      <c r="F627" s="30">
        <f>Tavola1!H627/Tavola1!D627</f>
        <v>1.4599327796167993E-4</v>
      </c>
      <c r="G627" s="14">
        <f>Tavola1!J627/Tavola1!D627</f>
        <v>2.871624302168E-2</v>
      </c>
      <c r="H627" s="14">
        <f>Tavola1!K627/Tavola1!D627</f>
        <v>0.94755350177572262</v>
      </c>
      <c r="I627" s="36">
        <f>Tavola1!L627/Tavola1!D627</f>
        <v>2.2511528708308606E-2</v>
      </c>
    </row>
    <row r="628" spans="1:9">
      <c r="A628" s="4">
        <v>44516</v>
      </c>
      <c r="B628" s="14">
        <f>Tavola1!D628/Tavola1!B628</f>
        <v>4.4627947966981246E-2</v>
      </c>
      <c r="C628" s="14">
        <f>Tavola1!D628/Tavola1!C628</f>
        <v>0.11940046128256526</v>
      </c>
      <c r="D628" s="14">
        <f>Tavola1!F628/Tavola1!D628</f>
        <v>1.2609501481141191E-3</v>
      </c>
      <c r="E628" s="14">
        <f>Tavola1!G628/Tavola1!D628</f>
        <v>1.1120439748443613E-3</v>
      </c>
      <c r="F628" s="30">
        <f>Tavola1!H628/Tavola1!D628</f>
        <v>1.4890617326975778E-4</v>
      </c>
      <c r="G628" s="14">
        <f>Tavola1!J628/Tavola1!D628</f>
        <v>2.8951161943383971E-2</v>
      </c>
      <c r="H628" s="14">
        <f>Tavola1!K628/Tavola1!D628</f>
        <v>0.9472650371473379</v>
      </c>
      <c r="I628" s="36">
        <f>Tavola1!L628/Tavola1!D628</f>
        <v>2.2522850761164004E-2</v>
      </c>
    </row>
    <row r="629" spans="1:9">
      <c r="A629" s="4">
        <v>44517</v>
      </c>
      <c r="B629" s="14">
        <f>Tavola1!D629/Tavola1!B629</f>
        <v>4.4531299082880005E-2</v>
      </c>
      <c r="C629" s="14">
        <f>Tavola1!D629/Tavola1!C629</f>
        <v>0.11929341540166045</v>
      </c>
      <c r="D629" s="14">
        <f>Tavola1!F629/Tavola1!D629</f>
        <v>1.246338485287512E-3</v>
      </c>
      <c r="E629" s="14">
        <f>Tavola1!G629/Tavola1!D629</f>
        <v>1.1103167724261845E-3</v>
      </c>
      <c r="F629" s="30">
        <f>Tavola1!H629/Tavola1!D629</f>
        <v>1.3602171286132745E-4</v>
      </c>
      <c r="G629" s="14">
        <f>Tavola1!J629/Tavola1!D629</f>
        <v>2.9162422578339016E-2</v>
      </c>
      <c r="H629" s="14">
        <f>Tavola1!K629/Tavola1!D629</f>
        <v>0.94708122710564779</v>
      </c>
      <c r="I629" s="36">
        <f>Tavola1!L629/Tavola1!D629</f>
        <v>2.2510011830725724E-2</v>
      </c>
    </row>
    <row r="630" spans="1:9">
      <c r="A630" s="4">
        <v>44518</v>
      </c>
      <c r="B630" s="14">
        <f>Tavola1!D630/Tavola1!B630</f>
        <v>4.443916433190101E-2</v>
      </c>
      <c r="C630" s="14">
        <f>Tavola1!D630/Tavola1!C630</f>
        <v>0.11920858160532763</v>
      </c>
      <c r="D630" s="14">
        <f>Tavola1!F630/Tavola1!D630</f>
        <v>1.2253624767481154E-3</v>
      </c>
      <c r="E630" s="14">
        <f>Tavola1!G630/Tavola1!D630</f>
        <v>1.0895619960775767E-3</v>
      </c>
      <c r="F630" s="30">
        <f>Tavola1!H630/Tavola1!D630</f>
        <v>1.3580048067053855E-4</v>
      </c>
      <c r="G630" s="14">
        <f>Tavola1!J630/Tavola1!D630</f>
        <v>2.9516076566205893E-2</v>
      </c>
      <c r="H630" s="14">
        <f>Tavola1!K630/Tavola1!D630</f>
        <v>0.94675673712500907</v>
      </c>
      <c r="I630" s="36">
        <f>Tavola1!L630/Tavola1!D630</f>
        <v>2.2501823832036912E-2</v>
      </c>
    </row>
    <row r="631" spans="1:9">
      <c r="A631" s="4">
        <v>44519</v>
      </c>
      <c r="B631" s="14">
        <f>Tavola1!D631/Tavola1!B631</f>
        <v>4.4360764233896163E-2</v>
      </c>
      <c r="C631" s="14">
        <f>Tavola1!D631/Tavola1!C631</f>
        <v>0.11914714651566244</v>
      </c>
      <c r="D631" s="14">
        <f>Tavola1!F631/Tavola1!D631</f>
        <v>1.1661035752105289E-3</v>
      </c>
      <c r="E631" s="14">
        <f>Tavola1!G631/Tavola1!D631</f>
        <v>1.0463415864051234E-3</v>
      </c>
      <c r="F631" s="30">
        <f>Tavola1!H631/Tavola1!D631</f>
        <v>1.1976198880540567E-4</v>
      </c>
      <c r="G631" s="14">
        <f>Tavola1!J631/Tavola1!D631</f>
        <v>3.0454213100700924E-2</v>
      </c>
      <c r="H631" s="14">
        <f>Tavola1!K631/Tavola1!D631</f>
        <v>0.94590540063536888</v>
      </c>
      <c r="I631" s="36">
        <f>Tavola1!L631/Tavola1!D631</f>
        <v>2.247428268871968E-2</v>
      </c>
    </row>
    <row r="632" spans="1:9">
      <c r="A632" s="4">
        <v>44520</v>
      </c>
      <c r="B632" s="14">
        <f>Tavola1!D632/Tavola1!B632</f>
        <v>4.429617010273227E-2</v>
      </c>
      <c r="C632" s="14">
        <f>Tavola1!D632/Tavola1!C632</f>
        <v>0.1190966538434165</v>
      </c>
      <c r="D632" s="14">
        <f>Tavola1!F632/Tavola1!D632</f>
        <v>1.2140502730040509E-3</v>
      </c>
      <c r="E632" s="14">
        <f>Tavola1!G632/Tavola1!D632</f>
        <v>1.100822786402637E-3</v>
      </c>
      <c r="F632" s="30">
        <f>Tavola1!H632/Tavola1!D632</f>
        <v>1.1322748660141409E-4</v>
      </c>
      <c r="G632" s="14">
        <f>Tavola1!J632/Tavola1!D632</f>
        <v>3.0527388470925697E-2</v>
      </c>
      <c r="H632" s="14">
        <f>Tavola1!K632/Tavola1!D632</f>
        <v>0.94581121203733987</v>
      </c>
      <c r="I632" s="36">
        <f>Tavola1!L632/Tavola1!D632</f>
        <v>2.2447349218730341E-2</v>
      </c>
    </row>
    <row r="633" spans="1:9">
      <c r="A633" s="4">
        <v>44521</v>
      </c>
      <c r="B633" s="14">
        <f>Tavola1!D633/Tavola1!B633</f>
        <v>4.4234861922557087E-2</v>
      </c>
      <c r="C633" s="14">
        <f>Tavola1!D633/Tavola1!C633</f>
        <v>0.11907220348867638</v>
      </c>
      <c r="D633" s="14">
        <f>Tavola1!F633/Tavola1!D633</f>
        <v>1.189911808383384E-3</v>
      </c>
      <c r="E633" s="14">
        <f>Tavola1!G633/Tavola1!D633</f>
        <v>1.0643274486595439E-3</v>
      </c>
      <c r="F633" s="30">
        <f>Tavola1!H633/Tavola1!D633</f>
        <v>1.2558435972384E-4</v>
      </c>
      <c r="G633" s="14">
        <f>Tavola1!J633/Tavola1!D633</f>
        <v>3.1405508757939286E-2</v>
      </c>
      <c r="H633" s="14">
        <f>Tavola1!K633/Tavola1!D633</f>
        <v>0.94496893356901335</v>
      </c>
      <c r="I633" s="36">
        <f>Tavola1!L633/Tavola1!D633</f>
        <v>2.2435645864664015E-2</v>
      </c>
    </row>
    <row r="634" spans="1:9">
      <c r="A634" s="4">
        <v>44522</v>
      </c>
      <c r="B634" s="14">
        <f>Tavola1!D634/Tavola1!B634</f>
        <v>4.4220715324215711E-2</v>
      </c>
      <c r="C634" s="14">
        <f>Tavola1!D634/Tavola1!C634</f>
        <v>0.11908516908582233</v>
      </c>
      <c r="D634" s="14">
        <f>Tavola1!F634/Tavola1!D634</f>
        <v>1.2318783794373481E-3</v>
      </c>
      <c r="E634" s="14">
        <f>Tavola1!G634/Tavola1!D634</f>
        <v>1.1033618055011362E-3</v>
      </c>
      <c r="F634" s="30">
        <f>Tavola1!H634/Tavola1!D634</f>
        <v>1.2851657393621188E-4</v>
      </c>
      <c r="G634" s="14">
        <f>Tavola1!J634/Tavola1!D634</f>
        <v>3.2552307812867332E-2</v>
      </c>
      <c r="H634" s="14">
        <f>Tavola1!K634/Tavola1!D634</f>
        <v>0.94381631533578869</v>
      </c>
      <c r="I634" s="36">
        <f>Tavola1!L634/Tavola1!D634</f>
        <v>2.2399498471906591E-2</v>
      </c>
    </row>
    <row r="635" spans="1:9">
      <c r="A635" s="4">
        <v>44523</v>
      </c>
      <c r="B635" s="14">
        <f>Tavola1!D635/Tavola1!B635</f>
        <v>4.4078806333840155E-2</v>
      </c>
      <c r="C635" s="14">
        <f>Tavola1!D635/Tavola1!C635</f>
        <v>0.11893599685249338</v>
      </c>
      <c r="D635" s="14">
        <f>Tavola1!F635/Tavola1!D635</f>
        <v>1.1955058992895815E-3</v>
      </c>
      <c r="E635" s="14">
        <f>Tavola1!G635/Tavola1!D635</f>
        <v>1.0640628422996276E-3</v>
      </c>
      <c r="F635" s="30">
        <f>Tavola1!H635/Tavola1!D635</f>
        <v>1.3144305698995398E-4</v>
      </c>
      <c r="G635" s="14">
        <f>Tavola1!J635/Tavola1!D635</f>
        <v>3.2926485775983477E-2</v>
      </c>
      <c r="H635" s="14">
        <f>Tavola1!K635/Tavola1!D635</f>
        <v>0.94346383751134477</v>
      </c>
      <c r="I635" s="36">
        <f>Tavola1!L635/Tavola1!D635</f>
        <v>2.2414170813382154E-2</v>
      </c>
    </row>
    <row r="636" spans="1:9">
      <c r="A636" s="4">
        <v>44524</v>
      </c>
      <c r="B636" s="14">
        <f>Tavola1!D636/Tavola1!B636</f>
        <v>4.4015439876065349E-2</v>
      </c>
      <c r="C636" s="14">
        <f>Tavola1!D636/Tavola1!C636</f>
        <v>0.11882466615905923</v>
      </c>
      <c r="D636" s="14">
        <f>Tavola1!F636/Tavola1!D636</f>
        <v>1.1991306302930375E-3</v>
      </c>
      <c r="E636" s="14">
        <f>Tavola1!G636/Tavola1!D636</f>
        <v>1.0710984536211247E-3</v>
      </c>
      <c r="F636" s="30">
        <f>Tavola1!H636/Tavola1!D636</f>
        <v>1.2803217667191287E-4</v>
      </c>
      <c r="G636" s="14">
        <f>Tavola1!J636/Tavola1!D636</f>
        <v>3.3456993679582304E-2</v>
      </c>
      <c r="H636" s="14">
        <f>Tavola1!K636/Tavola1!D636</f>
        <v>0.94296010392465468</v>
      </c>
      <c r="I636" s="36">
        <f>Tavola1!L636/Tavola1!D636</f>
        <v>2.2383771765470035E-2</v>
      </c>
    </row>
    <row r="637" spans="1:9">
      <c r="A637" s="4">
        <v>44525</v>
      </c>
      <c r="B637" s="14">
        <f>Tavola1!D637/Tavola1!B637</f>
        <v>4.3931847430245613E-2</v>
      </c>
      <c r="C637" s="14">
        <f>Tavola1!D637/Tavola1!C637</f>
        <v>0.11874153298606165</v>
      </c>
      <c r="D637" s="14">
        <f>Tavola1!F637/Tavola1!D637</f>
        <v>1.1717520497869967E-3</v>
      </c>
      <c r="E637" s="14">
        <f>Tavola1!G637/Tavola1!D637</f>
        <v>1.0439812145708613E-3</v>
      </c>
      <c r="F637" s="30">
        <f>Tavola1!H637/Tavola1!D637</f>
        <v>1.2777083521613527E-4</v>
      </c>
      <c r="G637" s="14">
        <f>Tavola1!J637/Tavola1!D637</f>
        <v>3.4055602127851858E-2</v>
      </c>
      <c r="H637" s="14">
        <f>Tavola1!K637/Tavola1!D637</f>
        <v>0.94241898238320654</v>
      </c>
      <c r="I637" s="36">
        <f>Tavola1!L637/Tavola1!D637</f>
        <v>2.2353663439154594E-2</v>
      </c>
    </row>
    <row r="638" spans="1:9">
      <c r="A638" s="4">
        <v>44526</v>
      </c>
      <c r="B638" s="14">
        <f>Tavola1!D638/Tavola1!B638</f>
        <v>4.387985690378407E-2</v>
      </c>
      <c r="C638" s="14">
        <f>Tavola1!D638/Tavola1!C638</f>
        <v>0.11874508836966541</v>
      </c>
      <c r="D638" s="14">
        <f>Tavola1!F638/Tavola1!D638</f>
        <v>1.1532627076494579E-3</v>
      </c>
      <c r="E638" s="14">
        <f>Tavola1!G638/Tavola1!D638</f>
        <v>1.0195961404555853E-3</v>
      </c>
      <c r="F638" s="30">
        <f>Tavola1!H638/Tavola1!D638</f>
        <v>1.3366656719387247E-4</v>
      </c>
      <c r="G638" s="14">
        <f>Tavola1!J638/Tavola1!D638</f>
        <v>3.3783447727046653E-2</v>
      </c>
      <c r="H638" s="14">
        <f>Tavola1!K638/Tavola1!D638</f>
        <v>0.9427471898935641</v>
      </c>
      <c r="I638" s="36">
        <f>Tavola1!L638/Tavola1!D638</f>
        <v>2.2316099671739781E-2</v>
      </c>
    </row>
    <row r="639" spans="1:9">
      <c r="A639" s="4">
        <v>44527</v>
      </c>
      <c r="B639" s="14">
        <f>Tavola1!D639/Tavola1!B639</f>
        <v>4.3808134718905919E-2</v>
      </c>
      <c r="C639" s="14">
        <f>Tavola1!D639/Tavola1!C639</f>
        <v>0.11867028142227183</v>
      </c>
      <c r="D639" s="14">
        <f>Tavola1!F639/Tavola1!D639</f>
        <v>1.1385458256939079E-3</v>
      </c>
      <c r="E639" s="14">
        <f>Tavola1!G639/Tavola1!D639</f>
        <v>9.9894211409656234E-4</v>
      </c>
      <c r="F639" s="30">
        <f>Tavola1!H639/Tavola1!D639</f>
        <v>1.3960371159734566E-4</v>
      </c>
      <c r="G639" s="14">
        <f>Tavola1!J639/Tavola1!D639</f>
        <v>3.4153272466115076E-2</v>
      </c>
      <c r="H639" s="14">
        <f>Tavola1!K639/Tavola1!D639</f>
        <v>0.94241191781374378</v>
      </c>
      <c r="I639" s="36">
        <f>Tavola1!L639/Tavola1!D639</f>
        <v>2.2296263894447183E-2</v>
      </c>
    </row>
    <row r="640" spans="1:9">
      <c r="A640" s="4">
        <v>44528</v>
      </c>
      <c r="B640" s="14">
        <f>Tavola1!D640/Tavola1!B640</f>
        <v>4.3766309864466092E-2</v>
      </c>
      <c r="C640" s="14">
        <f>Tavola1!D640/Tavola1!C640</f>
        <v>0.11869929570531593</v>
      </c>
      <c r="D640" s="14">
        <f>Tavola1!F640/Tavola1!D640</f>
        <v>1.111049214218954E-3</v>
      </c>
      <c r="E640" s="14">
        <f>Tavola1!G640/Tavola1!D640</f>
        <v>9.7178120686560333E-4</v>
      </c>
      <c r="F640" s="30">
        <f>Tavola1!H640/Tavola1!D640</f>
        <v>1.3926800735335079E-4</v>
      </c>
      <c r="G640" s="14">
        <f>Tavola1!J640/Tavola1!D640</f>
        <v>3.5553574855006528E-2</v>
      </c>
      <c r="H640" s="14">
        <f>Tavola1!K640/Tavola1!D640</f>
        <v>0.94108034835570908</v>
      </c>
      <c r="I640" s="36">
        <f>Tavola1!L640/Tavola1!D640</f>
        <v>2.2255027575065457E-2</v>
      </c>
    </row>
    <row r="641" spans="1:9">
      <c r="A641" s="4">
        <v>44529</v>
      </c>
      <c r="B641" s="14">
        <f>Tavola1!D641/Tavola1!B641</f>
        <v>4.3754692439565701E-2</v>
      </c>
      <c r="C641" s="14">
        <f>Tavola1!D641/Tavola1!C641</f>
        <v>0.11869374068800323</v>
      </c>
      <c r="D641" s="14">
        <f>Tavola1!F641/Tavola1!D641</f>
        <v>1.1276673968184331E-3</v>
      </c>
      <c r="E641" s="14">
        <f>Tavola1!G641/Tavola1!D641</f>
        <v>9.9172940925675913E-4</v>
      </c>
      <c r="F641" s="30">
        <f>Tavola1!H641/Tavola1!D641</f>
        <v>1.3593798756167413E-4</v>
      </c>
      <c r="G641" s="14">
        <f>Tavola1!J641/Tavola1!D641</f>
        <v>3.6588945152111516E-2</v>
      </c>
      <c r="H641" s="14">
        <f>Tavola1!K641/Tavola1!D641</f>
        <v>0.94004825798558445</v>
      </c>
      <c r="I641" s="36">
        <f>Tavola1!L641/Tavola1!D641</f>
        <v>2.2235129465485653E-2</v>
      </c>
    </row>
    <row r="642" spans="1:9">
      <c r="A642" s="4">
        <v>44530</v>
      </c>
      <c r="B642" s="14">
        <f>Tavola1!D642/Tavola1!B642</f>
        <v>4.3637253402990281E-2</v>
      </c>
      <c r="C642" s="14">
        <f>Tavola1!D642/Tavola1!C642</f>
        <v>0.1185949536552713</v>
      </c>
      <c r="D642" s="14">
        <f>Tavola1!F642/Tavola1!D642</f>
        <v>1.0825915576364344E-3</v>
      </c>
      <c r="E642" s="14">
        <f>Tavola1!G642/Tavola1!D642</f>
        <v>9.4996638105989111E-4</v>
      </c>
      <c r="F642" s="30">
        <f>Tavola1!H642/Tavola1!D642</f>
        <v>1.3262517657654322E-4</v>
      </c>
      <c r="G642" s="14">
        <f>Tavola1!J642/Tavola1!D642</f>
        <v>3.7610032631962054E-2</v>
      </c>
      <c r="H642" s="14">
        <f>Tavola1!K642/Tavola1!D642</f>
        <v>0.93908494796775044</v>
      </c>
      <c r="I642" s="36">
        <f>Tavola1!L642/Tavola1!D642</f>
        <v>2.2222427842651021E-2</v>
      </c>
    </row>
    <row r="643" spans="1:9">
      <c r="A643" s="4">
        <v>44531</v>
      </c>
      <c r="B643" s="14">
        <f>Tavola1!D643/Tavola1!B643</f>
        <v>4.3571520899516165E-2</v>
      </c>
      <c r="C643" s="14">
        <f>Tavola1!D643/Tavola1!C643</f>
        <v>0.11847548281481859</v>
      </c>
      <c r="D643" s="14">
        <f>Tavola1!F643/Tavola1!D643</f>
        <v>1.0801628553228026E-3</v>
      </c>
      <c r="E643" s="14">
        <f>Tavola1!G643/Tavola1!D643</f>
        <v>9.4783521207812867E-4</v>
      </c>
      <c r="F643" s="30">
        <f>Tavola1!H643/Tavola1!D643</f>
        <v>1.3232764324467382E-4</v>
      </c>
      <c r="G643" s="14">
        <f>Tavola1!J643/Tavola1!D643</f>
        <v>3.7808777323350293E-2</v>
      </c>
      <c r="H643" s="14">
        <f>Tavola1!K643/Tavola1!D643</f>
        <v>0.93891078962674368</v>
      </c>
      <c r="I643" s="36">
        <f>Tavola1!L643/Tavola1!D643</f>
        <v>2.2200270194583184E-2</v>
      </c>
    </row>
    <row r="644" spans="1:9">
      <c r="A644" s="4">
        <v>44532</v>
      </c>
      <c r="B644" s="14">
        <f>Tavola1!D644/Tavola1!B644</f>
        <v>4.347135945420566E-2</v>
      </c>
      <c r="C644" s="14">
        <f>Tavola1!D644/Tavola1!C644</f>
        <v>0.11829215174625017</v>
      </c>
      <c r="D644" s="14">
        <f>Tavola1!F644/Tavola1!D644</f>
        <v>1.0779237530172652E-3</v>
      </c>
      <c r="E644" s="14">
        <f>Tavola1!G644/Tavola1!D644</f>
        <v>9.4279940790968782E-4</v>
      </c>
      <c r="F644" s="30">
        <f>Tavola1!H644/Tavola1!D644</f>
        <v>1.3512434510757739E-4</v>
      </c>
      <c r="G644" s="14">
        <f>Tavola1!J644/Tavola1!D644</f>
        <v>3.7493934759509379E-2</v>
      </c>
      <c r="H644" s="14">
        <f>Tavola1!K644/Tavola1!D644</f>
        <v>0.93926160687414395</v>
      </c>
      <c r="I644" s="36">
        <f>Tavola1!L644/Tavola1!D644</f>
        <v>2.2166534613329403E-2</v>
      </c>
    </row>
    <row r="645" spans="1:9">
      <c r="A645" s="4">
        <v>44533</v>
      </c>
      <c r="B645" s="14">
        <f>Tavola1!D645/Tavola1!B645</f>
        <v>4.343013771816373E-2</v>
      </c>
      <c r="C645" s="14">
        <f>Tavola1!D645/Tavola1!C645</f>
        <v>0.11827313441811901</v>
      </c>
      <c r="D645" s="14">
        <f>Tavola1!F645/Tavola1!D645</f>
        <v>1.0904791369286471E-3</v>
      </c>
      <c r="E645" s="14">
        <f>Tavola1!G645/Tavola1!D645</f>
        <v>9.5263767299103724E-4</v>
      </c>
      <c r="F645" s="30">
        <f>Tavola1!H645/Tavola1!D645</f>
        <v>1.3784146393760988E-4</v>
      </c>
      <c r="G645" s="14">
        <f>Tavola1!J645/Tavola1!D645</f>
        <v>3.8185148654360998E-2</v>
      </c>
      <c r="H645" s="14">
        <f>Tavola1!K645/Tavola1!D645</f>
        <v>0.93859928567490247</v>
      </c>
      <c r="I645" s="36">
        <f>Tavola1!L645/Tavola1!D645</f>
        <v>2.2125086533807917E-2</v>
      </c>
    </row>
    <row r="646" spans="1:9">
      <c r="A646" s="4">
        <v>44534</v>
      </c>
      <c r="B646" s="14">
        <f>Tavola1!D646/Tavola1!B646</f>
        <v>4.3353496229168155E-2</v>
      </c>
      <c r="C646" s="14">
        <f>Tavola1!D646/Tavola1!C646</f>
        <v>0.11822946663673067</v>
      </c>
      <c r="D646" s="14">
        <f>Tavola1!F646/Tavola1!D646</f>
        <v>1.0550103819137583E-3</v>
      </c>
      <c r="E646" s="14">
        <f>Tavola1!G646/Tavola1!D646</f>
        <v>9.1740033209892027E-4</v>
      </c>
      <c r="F646" s="30">
        <f>Tavola1!H646/Tavola1!D646</f>
        <v>1.3761004981483802E-4</v>
      </c>
      <c r="G646" s="14">
        <f>Tavola1!J646/Tavola1!D646</f>
        <v>3.822501383745501E-2</v>
      </c>
      <c r="H646" s="14">
        <f>Tavola1!K646/Tavola1!D646</f>
        <v>0.9386167437792613</v>
      </c>
      <c r="I646" s="36">
        <f>Tavola1!L646/Tavola1!D646</f>
        <v>2.2103232001369984E-2</v>
      </c>
    </row>
    <row r="647" spans="1:9">
      <c r="A647" s="4">
        <v>44535</v>
      </c>
      <c r="B647" s="14">
        <f>Tavola1!D647/Tavola1!B647</f>
        <v>4.3323608850367387E-2</v>
      </c>
      <c r="C647" s="14">
        <f>Tavola1!D647/Tavola1!C647</f>
        <v>0.11828310369184437</v>
      </c>
      <c r="D647" s="14">
        <f>Tavola1!F647/Tavola1!D647</f>
        <v>1.058310789585246E-3</v>
      </c>
      <c r="E647" s="14">
        <f>Tavola1!G647/Tavola1!D647</f>
        <v>9.2716564851272256E-4</v>
      </c>
      <c r="F647" s="30">
        <f>Tavola1!H647/Tavola1!D647</f>
        <v>1.3114514107252326E-4</v>
      </c>
      <c r="G647" s="14">
        <f>Tavola1!J647/Tavola1!D647</f>
        <v>3.9557034411875039E-2</v>
      </c>
      <c r="H647" s="14">
        <f>Tavola1!K647/Tavola1!D647</f>
        <v>0.9373217722283389</v>
      </c>
      <c r="I647" s="36">
        <f>Tavola1!L647/Tavola1!D647</f>
        <v>2.2062882570200774E-2</v>
      </c>
    </row>
    <row r="648" spans="1:9">
      <c r="A648" s="4">
        <v>44536</v>
      </c>
      <c r="B648" s="14">
        <f>Tavola1!D648/Tavola1!B648</f>
        <v>4.3304683857055749E-2</v>
      </c>
      <c r="C648" s="14">
        <f>Tavola1!D648/Tavola1!C648</f>
        <v>0.11827400472179753</v>
      </c>
      <c r="D648" s="14">
        <f>Tavola1!F648/Tavola1!D648</f>
        <v>1.1023612456073036E-3</v>
      </c>
      <c r="E648" s="14">
        <f>Tavola1!G648/Tavola1!D648</f>
        <v>9.6532738910915807E-4</v>
      </c>
      <c r="F648" s="30">
        <f>Tavola1!H648/Tavola1!D648</f>
        <v>1.3703385649814547E-4</v>
      </c>
      <c r="G648" s="14">
        <f>Tavola1!J648/Tavola1!D648</f>
        <v>4.0625970656483532E-2</v>
      </c>
      <c r="H648" s="14">
        <f>Tavola1!K648/Tavola1!D648</f>
        <v>0.93622444318576314</v>
      </c>
      <c r="I648" s="36">
        <f>Tavola1!L648/Tavola1!D648</f>
        <v>2.2047224912146071E-2</v>
      </c>
    </row>
    <row r="649" spans="1:9">
      <c r="A649" s="4">
        <v>44537</v>
      </c>
      <c r="B649" s="14">
        <f>Tavola1!D649/Tavola1!B649</f>
        <v>4.3249779851725248E-2</v>
      </c>
      <c r="C649" s="14">
        <f>Tavola1!D649/Tavola1!C649</f>
        <v>0.11822363568163421</v>
      </c>
      <c r="D649" s="14">
        <f>Tavola1!F649/Tavola1!D649</f>
        <v>1.1324959542872411E-3</v>
      </c>
      <c r="E649" s="14">
        <f>Tavola1!G649/Tavola1!D649</f>
        <v>9.9283157386575831E-4</v>
      </c>
      <c r="F649" s="30">
        <f>Tavola1!H649/Tavola1!D649</f>
        <v>1.3966438042148282E-4</v>
      </c>
      <c r="G649" s="14">
        <f>Tavola1!J649/Tavola1!D649</f>
        <v>4.1708034648911076E-2</v>
      </c>
      <c r="H649" s="14">
        <f>Tavola1!K649/Tavola1!D649</f>
        <v>0.93514714856950276</v>
      </c>
      <c r="I649" s="36">
        <f>Tavola1!L649/Tavola1!D649</f>
        <v>2.2012320827298922E-2</v>
      </c>
    </row>
    <row r="650" spans="1:9">
      <c r="A650" s="4">
        <v>44538</v>
      </c>
      <c r="B650" s="14">
        <f>Tavola1!D650/Tavola1!B650</f>
        <v>4.3198596191919229E-2</v>
      </c>
      <c r="C650" s="14">
        <f>Tavola1!D650/Tavola1!C650</f>
        <v>0.11821433407777279</v>
      </c>
      <c r="D650" s="14">
        <f>Tavola1!F650/Tavola1!D650</f>
        <v>1.1091614920949516E-3</v>
      </c>
      <c r="E650" s="14">
        <f>Tavola1!G650/Tavola1!D650</f>
        <v>9.6975868161307233E-4</v>
      </c>
      <c r="F650" s="30">
        <f>Tavola1!H650/Tavola1!D650</f>
        <v>1.3940281048187915E-4</v>
      </c>
      <c r="G650" s="14">
        <f>Tavola1!J650/Tavola1!D650</f>
        <v>4.1345055291397328E-2</v>
      </c>
      <c r="H650" s="14">
        <f>Tavola1!K650/Tavola1!D650</f>
        <v>0.93554438312741117</v>
      </c>
      <c r="I650" s="36">
        <f>Tavola1!L650/Tavola1!D650</f>
        <v>2.2001400089096578E-2</v>
      </c>
    </row>
    <row r="651" spans="1:9">
      <c r="A651" s="4">
        <v>44539</v>
      </c>
      <c r="B651" s="14">
        <f>Tavola1!D651/Tavola1!B651</f>
        <v>4.3209828966319072E-2</v>
      </c>
      <c r="C651" s="14">
        <f>Tavola1!D651/Tavola1!C651</f>
        <v>0.1182174317530289</v>
      </c>
      <c r="D651" s="14">
        <f>Tavola1!F651/Tavola1!D651</f>
        <v>1.1700043535045712E-3</v>
      </c>
      <c r="E651" s="14">
        <f>Tavola1!G651/Tavola1!D651</f>
        <v>1.0248875344652446E-3</v>
      </c>
      <c r="F651" s="30">
        <f>Tavola1!H651/Tavola1!D651</f>
        <v>1.4511681903932666E-4</v>
      </c>
      <c r="G651" s="14">
        <f>Tavola1!J651/Tavola1!D651</f>
        <v>4.2797368548348085E-2</v>
      </c>
      <c r="H651" s="14">
        <f>Tavola1!K651/Tavola1!D651</f>
        <v>0.93407766168432249</v>
      </c>
      <c r="I651" s="36">
        <f>Tavola1!L651/Tavola1!D651</f>
        <v>2.1954965413824797E-2</v>
      </c>
    </row>
    <row r="652" spans="1:9">
      <c r="A652" s="4">
        <v>44540</v>
      </c>
      <c r="B652" s="14">
        <f>Tavola1!D652/Tavola1!B652</f>
        <v>4.3175824628968837E-2</v>
      </c>
      <c r="C652" s="14">
        <f>Tavola1!D652/Tavola1!C652</f>
        <v>0.11827732065668642</v>
      </c>
      <c r="D652" s="14">
        <f>Tavola1!F652/Tavola1!D652</f>
        <v>1.1810394955274156E-3</v>
      </c>
      <c r="E652" s="14">
        <f>Tavola1!G652/Tavola1!D652</f>
        <v>1.0424481261543004E-3</v>
      </c>
      <c r="F652" s="30">
        <f>Tavola1!H652/Tavola1!D652</f>
        <v>1.3859136937311508E-4</v>
      </c>
      <c r="G652" s="14">
        <f>Tavola1!J652/Tavola1!D652</f>
        <v>4.433417392011714E-2</v>
      </c>
      <c r="H652" s="14">
        <f>Tavola1!K652/Tavola1!D652</f>
        <v>0.93258735022340322</v>
      </c>
      <c r="I652" s="36">
        <f>Tavola1!L652/Tavola1!D652</f>
        <v>2.1897436360952184E-2</v>
      </c>
    </row>
    <row r="653" spans="1:9">
      <c r="A653" s="4">
        <v>44541</v>
      </c>
      <c r="B653" s="14">
        <f>Tavola1!D653/Tavola1!B653</f>
        <v>4.3158041209692931E-2</v>
      </c>
      <c r="C653" s="14">
        <f>Tavola1!D653/Tavola1!C653</f>
        <v>0.11828010874158519</v>
      </c>
      <c r="D653" s="14">
        <f>Tavola1!F653/Tavola1!D653</f>
        <v>1.2019303000618995E-3</v>
      </c>
      <c r="E653" s="14">
        <f>Tavola1!G653/Tavola1!D653</f>
        <v>1.0697179670550905E-3</v>
      </c>
      <c r="F653" s="30">
        <f>Tavola1!H653/Tavola1!D653</f>
        <v>1.3221233300680894E-4</v>
      </c>
      <c r="G653" s="14">
        <f>Tavola1!J653/Tavola1!D653</f>
        <v>4.4783922980306375E-2</v>
      </c>
      <c r="H653" s="14">
        <f>Tavola1!K653/Tavola1!D653</f>
        <v>0.93215103456150583</v>
      </c>
      <c r="I653" s="36">
        <f>Tavola1!L653/Tavola1!D653</f>
        <v>2.186311215812595E-2</v>
      </c>
    </row>
    <row r="654" spans="1:9">
      <c r="A654" s="4">
        <v>44542</v>
      </c>
      <c r="B654" s="14">
        <f>Tavola1!D654/Tavola1!B654</f>
        <v>4.3169775131180373E-2</v>
      </c>
      <c r="C654" s="14">
        <f>Tavola1!D654/Tavola1!C654</f>
        <v>0.11836575787187993</v>
      </c>
      <c r="D654" s="14">
        <f>Tavola1!F654/Tavola1!D654</f>
        <v>1.3030740565444273E-3</v>
      </c>
      <c r="E654" s="14">
        <f>Tavola1!G654/Tavola1!D654</f>
        <v>1.1592865744429733E-3</v>
      </c>
      <c r="F654" s="30">
        <f>Tavola1!H654/Tavola1!D654</f>
        <v>1.4378748210145404E-4</v>
      </c>
      <c r="G654" s="14">
        <f>Tavola1!J654/Tavola1!D654</f>
        <v>4.6680006949728299E-2</v>
      </c>
      <c r="H654" s="14">
        <f>Tavola1!K654/Tavola1!D654</f>
        <v>0.93020315972991918</v>
      </c>
      <c r="I654" s="36">
        <f>Tavola1!L654/Tavola1!D654</f>
        <v>2.1813759263808092E-2</v>
      </c>
    </row>
    <row r="655" spans="1:9">
      <c r="A655" s="4">
        <v>44543</v>
      </c>
      <c r="B655" s="14">
        <f>Tavola1!D655/Tavola1!B655</f>
        <v>4.3186052967860197E-2</v>
      </c>
      <c r="C655" s="14">
        <f>Tavola1!D655/Tavola1!C655</f>
        <v>0.1184609927119555</v>
      </c>
      <c r="D655" s="14">
        <f>Tavola1!F655/Tavola1!D655</f>
        <v>1.3448572658155214E-3</v>
      </c>
      <c r="E655" s="14">
        <f>Tavola1!G655/Tavola1!D655</f>
        <v>1.1894515373212834E-3</v>
      </c>
      <c r="F655" s="30">
        <f>Tavola1!H655/Tavola1!D655</f>
        <v>1.5540572849423803E-4</v>
      </c>
      <c r="G655" s="14">
        <f>Tavola1!J655/Tavola1!D655</f>
        <v>4.797853010089418E-2</v>
      </c>
      <c r="H655" s="14">
        <f>Tavola1!K655/Tavola1!D655</f>
        <v>0.92889889064218434</v>
      </c>
      <c r="I655" s="36">
        <f>Tavola1!L655/Tavola1!D655</f>
        <v>2.177772199110601E-2</v>
      </c>
    </row>
    <row r="656" spans="1:9">
      <c r="A656" s="4">
        <v>44544</v>
      </c>
      <c r="B656" s="14">
        <f>Tavola1!D656/Tavola1!B656</f>
        <v>4.3123755909610026E-2</v>
      </c>
      <c r="C656" s="14">
        <f>Tavola1!D656/Tavola1!C656</f>
        <v>0.11846249520001807</v>
      </c>
      <c r="D656" s="14">
        <f>Tavola1!F656/Tavola1!D656</f>
        <v>1.4122063489698938E-3</v>
      </c>
      <c r="E656" s="14">
        <f>Tavola1!G656/Tavola1!D656</f>
        <v>1.2691981110995248E-3</v>
      </c>
      <c r="F656" s="30">
        <f>Tavola1!H656/Tavola1!D656</f>
        <v>1.4300823787036899E-4</v>
      </c>
      <c r="G656" s="14">
        <f>Tavola1!J656/Tavola1!D656</f>
        <v>4.8956486764289653E-2</v>
      </c>
      <c r="H656" s="14">
        <f>Tavola1!K656/Tavola1!D656</f>
        <v>0.92789703406873336</v>
      </c>
      <c r="I656" s="36">
        <f>Tavola1!L656/Tavola1!D656</f>
        <v>2.1734272818007119E-2</v>
      </c>
    </row>
    <row r="657" spans="1:9">
      <c r="A657" s="4">
        <v>44545</v>
      </c>
      <c r="B657" s="14">
        <f>Tavola1!D657/Tavola1!B657</f>
        <v>4.3128939982072741E-2</v>
      </c>
      <c r="C657" s="14">
        <f>Tavola1!D657/Tavola1!C657</f>
        <v>0.11856775496276388</v>
      </c>
      <c r="D657" s="14">
        <f>Tavola1!F657/Tavola1!D657</f>
        <v>1.474563045729256E-3</v>
      </c>
      <c r="E657" s="14">
        <f>Tavola1!G657/Tavola1!D657</f>
        <v>1.3321505181739153E-3</v>
      </c>
      <c r="F657" s="30">
        <f>Tavola1!H657/Tavola1!D657</f>
        <v>1.4241252755534063E-4</v>
      </c>
      <c r="G657" s="14">
        <f>Tavola1!J657/Tavola1!D657</f>
        <v>5.0503042584312666E-2</v>
      </c>
      <c r="H657" s="14">
        <f>Tavola1!K657/Tavola1!D657</f>
        <v>0.92634305397731487</v>
      </c>
      <c r="I657" s="36">
        <f>Tavola1!L657/Tavola1!D657</f>
        <v>2.1679340392643204E-2</v>
      </c>
    </row>
    <row r="658" spans="1:9">
      <c r="A658" s="4">
        <v>44546</v>
      </c>
      <c r="B658" s="14">
        <f>Tavola1!D658/Tavola1!B658</f>
        <v>4.3126750935000249E-2</v>
      </c>
      <c r="C658" s="14">
        <f>Tavola1!D658/Tavola1!C658</f>
        <v>0.11867341918112027</v>
      </c>
      <c r="D658" s="14">
        <f>Tavola1!F658/Tavola1!D658</f>
        <v>1.5130247196323823E-3</v>
      </c>
      <c r="E658" s="14">
        <f>Tavola1!G658/Tavola1!D658</f>
        <v>1.3593581465447184E-3</v>
      </c>
      <c r="F658" s="30">
        <f>Tavola1!H658/Tavola1!D658</f>
        <v>1.5366657308766383E-4</v>
      </c>
      <c r="G658" s="14">
        <f>Tavola1!J658/Tavola1!D658</f>
        <v>5.2249589976211229E-2</v>
      </c>
      <c r="H658" s="14">
        <f>Tavola1!K658/Tavola1!D658</f>
        <v>0.92461177026847319</v>
      </c>
      <c r="I658" s="36">
        <f>Tavola1!L658/Tavola1!D658</f>
        <v>2.1625615035683152E-2</v>
      </c>
    </row>
    <row r="659" spans="1:9">
      <c r="A659" s="4">
        <v>44547</v>
      </c>
      <c r="B659" s="14">
        <f>Tavola1!D659/Tavola1!B659</f>
        <v>4.3151548173202846E-2</v>
      </c>
      <c r="C659" s="14">
        <f>Tavola1!D659/Tavola1!C659</f>
        <v>0.11881873725663739</v>
      </c>
      <c r="D659" s="14">
        <f>Tavola1!F659/Tavola1!D659</f>
        <v>1.5680298425792178E-3</v>
      </c>
      <c r="E659" s="14">
        <f>Tavola1!G659/Tavola1!D659</f>
        <v>1.4268188999079186E-3</v>
      </c>
      <c r="F659" s="30">
        <f>Tavola1!H659/Tavola1!D659</f>
        <v>1.4121094267129916E-4</v>
      </c>
      <c r="G659" s="14">
        <f>Tavola1!J659/Tavola1!D659</f>
        <v>5.4675111865543649E-2</v>
      </c>
      <c r="H659" s="14">
        <f>Tavola1!K659/Tavola1!D659</f>
        <v>0.92219571248275312</v>
      </c>
      <c r="I659" s="36">
        <f>Tavola1!L659/Tavola1!D659</f>
        <v>2.156114580912399E-2</v>
      </c>
    </row>
    <row r="660" spans="1:9">
      <c r="A660" s="4">
        <v>44548</v>
      </c>
      <c r="B660" s="14">
        <f>Tavola1!D660/Tavola1!B660</f>
        <v>4.31562748162648E-2</v>
      </c>
      <c r="C660" s="14">
        <f>Tavola1!D660/Tavola1!C660</f>
        <v>0.11891185815522773</v>
      </c>
      <c r="D660" s="14">
        <f>Tavola1!F660/Tavola1!D660</f>
        <v>1.6086262214864409E-3</v>
      </c>
      <c r="E660" s="14">
        <f>Tavola1!G660/Tavola1!D660</f>
        <v>1.447470589097089E-3</v>
      </c>
      <c r="F660" s="30">
        <f>Tavola1!H660/Tavola1!D660</f>
        <v>1.61155632389352E-4</v>
      </c>
      <c r="G660" s="14">
        <f>Tavola1!J660/Tavola1!D660</f>
        <v>5.6627159119211214E-2</v>
      </c>
      <c r="H660" s="14">
        <f>Tavola1!K660/Tavola1!D660</f>
        <v>0.92026019309374862</v>
      </c>
      <c r="I660" s="36">
        <f>Tavola1!L660/Tavola1!D660</f>
        <v>2.1504021565553717E-2</v>
      </c>
    </row>
    <row r="661" spans="1:9">
      <c r="A661" s="4">
        <v>44549</v>
      </c>
      <c r="B661" s="14">
        <f>Tavola1!D661/Tavola1!B661</f>
        <v>4.3169536708775574E-2</v>
      </c>
      <c r="C661" s="14">
        <f>Tavola1!D661/Tavola1!C661</f>
        <v>0.11901942553129391</v>
      </c>
      <c r="D661" s="14">
        <f>Tavola1!F661/Tavola1!D661</f>
        <v>1.6786066688853469E-3</v>
      </c>
      <c r="E661" s="14">
        <f>Tavola1!G661/Tavola1!D661</f>
        <v>1.5005283961862057E-3</v>
      </c>
      <c r="F661" s="30">
        <f>Tavola1!H661/Tavola1!D661</f>
        <v>1.7807827269914113E-4</v>
      </c>
      <c r="G661" s="14">
        <f>Tavola1!J661/Tavola1!D661</f>
        <v>5.9005213898279354E-2</v>
      </c>
      <c r="H661" s="14">
        <f>Tavola1!K661/Tavola1!D661</f>
        <v>0.91786212654650767</v>
      </c>
      <c r="I661" s="36">
        <f>Tavola1!L661/Tavola1!D661</f>
        <v>2.1454052886327676E-2</v>
      </c>
    </row>
    <row r="662" spans="1:9">
      <c r="A662" s="4">
        <v>44550</v>
      </c>
      <c r="B662" s="14">
        <f>Tavola1!D662/Tavola1!B662</f>
        <v>4.3170508878943581E-2</v>
      </c>
      <c r="C662" s="14">
        <f>Tavola1!D662/Tavola1!C662</f>
        <v>0.11911405033034976</v>
      </c>
      <c r="D662" s="14">
        <f>Tavola1!F662/Tavola1!D662</f>
        <v>1.7222588109128845E-3</v>
      </c>
      <c r="E662" s="14">
        <f>Tavola1!G662/Tavola1!D662</f>
        <v>1.5386677701556735E-3</v>
      </c>
      <c r="F662" s="30">
        <f>Tavola1!H662/Tavola1!D662</f>
        <v>1.8359104075721104E-4</v>
      </c>
      <c r="G662" s="14">
        <f>Tavola1!J662/Tavola1!D662</f>
        <v>5.9672916533101757E-2</v>
      </c>
      <c r="H662" s="14">
        <f>Tavola1!K662/Tavola1!D662</f>
        <v>0.91717129918345697</v>
      </c>
      <c r="I662" s="36">
        <f>Tavola1!L662/Tavola1!D662</f>
        <v>2.1433525472528369E-2</v>
      </c>
    </row>
    <row r="663" spans="1:9">
      <c r="A663" s="4">
        <v>44551</v>
      </c>
      <c r="B663" s="14">
        <f>Tavola1!D663/Tavola1!B663</f>
        <v>4.3176233693493438E-2</v>
      </c>
      <c r="C663" s="14">
        <f>Tavola1!D663/Tavola1!C663</f>
        <v>0.11926120951952107</v>
      </c>
      <c r="D663" s="14">
        <f>Tavola1!F663/Tavola1!D663</f>
        <v>1.755775922362781E-3</v>
      </c>
      <c r="E663" s="14">
        <f>Tavola1!G663/Tavola1!D663</f>
        <v>1.5613346218697128E-3</v>
      </c>
      <c r="F663" s="30">
        <f>Tavola1!H663/Tavola1!D663</f>
        <v>1.9444130049306831E-4</v>
      </c>
      <c r="G663" s="14">
        <f>Tavola1!J663/Tavola1!D663</f>
        <v>6.1899082062935137E-2</v>
      </c>
      <c r="H663" s="14">
        <f>Tavola1!K663/Tavola1!D663</f>
        <v>0.91497401161424008</v>
      </c>
      <c r="I663" s="36">
        <f>Tavola1!L663/Tavola1!D663</f>
        <v>2.1371130400462016E-2</v>
      </c>
    </row>
    <row r="664" spans="1:9">
      <c r="A664" s="4">
        <v>44552</v>
      </c>
      <c r="B664" s="14">
        <f>Tavola1!D664/Tavola1!B664</f>
        <v>4.3168112581637191E-2</v>
      </c>
      <c r="C664" s="14">
        <f>Tavola1!D664/Tavola1!C664</f>
        <v>0.11939479154985465</v>
      </c>
      <c r="D664" s="14">
        <f>Tavola1!F664/Tavola1!D664</f>
        <v>1.8322269649478219E-3</v>
      </c>
      <c r="E664" s="14">
        <f>Tavola1!G664/Tavola1!D664</f>
        <v>1.6212607686683408E-3</v>
      </c>
      <c r="F664" s="30">
        <f>Tavola1!H664/Tavola1!D664</f>
        <v>2.1096619627948107E-4</v>
      </c>
      <c r="G664" s="14">
        <f>Tavola1!J664/Tavola1!D664</f>
        <v>6.2914165657593196E-2</v>
      </c>
      <c r="H664" s="14">
        <f>Tavola1!K664/Tavola1!D664</f>
        <v>0.91392290197007753</v>
      </c>
      <c r="I664" s="36">
        <f>Tavola1!L664/Tavola1!D664</f>
        <v>2.1330705407381505E-2</v>
      </c>
    </row>
    <row r="665" spans="1:9">
      <c r="A665" s="4">
        <v>44553</v>
      </c>
      <c r="B665" s="14">
        <f>Tavola1!D665/Tavola1!B665</f>
        <v>4.3202863634806639E-2</v>
      </c>
      <c r="C665" s="14">
        <f>Tavola1!D665/Tavola1!C665</f>
        <v>0.11962646562652818</v>
      </c>
      <c r="D665" s="14">
        <f>Tavola1!F665/Tavola1!D665</f>
        <v>1.850016518004625E-3</v>
      </c>
      <c r="E665" s="14">
        <f>Tavola1!G665/Tavola1!D665</f>
        <v>1.6316915873084272E-3</v>
      </c>
      <c r="F665" s="30">
        <f>Tavola1!H665/Tavola1!D665</f>
        <v>2.18324930696198E-4</v>
      </c>
      <c r="G665" s="14">
        <f>Tavola1!J665/Tavola1!D665</f>
        <v>6.604616423205642E-2</v>
      </c>
      <c r="H665" s="14">
        <f>Tavola1!K665/Tavola1!D665</f>
        <v>0.91085735625745101</v>
      </c>
      <c r="I665" s="36">
        <f>Tavola1!L665/Tavola1!D665</f>
        <v>2.1246462992487898E-2</v>
      </c>
    </row>
    <row r="666" spans="1:9">
      <c r="A666" s="4">
        <v>44554</v>
      </c>
      <c r="B666" s="14">
        <f>Tavola1!D666/Tavola1!B666</f>
        <v>4.323553748951782E-2</v>
      </c>
      <c r="C666" s="14">
        <f>Tavola1!D666/Tavola1!C666</f>
        <v>0.11987453828061038</v>
      </c>
      <c r="D666" s="14">
        <f>Tavola1!F666/Tavola1!D666</f>
        <v>1.8958645027924029E-3</v>
      </c>
      <c r="E666" s="14">
        <f>Tavola1!G666/Tavola1!D666</f>
        <v>1.6874336161902259E-3</v>
      </c>
      <c r="F666" s="30">
        <f>Tavola1!H666/Tavola1!D666</f>
        <v>2.0843088660217683E-4</v>
      </c>
      <c r="G666" s="14">
        <f>Tavola1!J666/Tavola1!D666</f>
        <v>6.9955687022464852E-2</v>
      </c>
      <c r="H666" s="14">
        <f>Tavola1!K666/Tavola1!D666</f>
        <v>0.90700841718155756</v>
      </c>
      <c r="I666" s="36">
        <f>Tavola1!L666/Tavola1!D666</f>
        <v>2.1140031293185167E-2</v>
      </c>
    </row>
    <row r="667" spans="1:9">
      <c r="A667" s="4">
        <v>44555</v>
      </c>
      <c r="B667" s="14">
        <f>Tavola1!D667/Tavola1!B667</f>
        <v>4.3279164736982519E-2</v>
      </c>
      <c r="C667" s="14">
        <f>Tavola1!D667/Tavola1!C667</f>
        <v>0.12015198451673918</v>
      </c>
      <c r="D667" s="14">
        <f>Tavola1!F667/Tavola1!D667</f>
        <v>1.9082346136179333E-3</v>
      </c>
      <c r="E667" s="14">
        <f>Tavola1!G667/Tavola1!D667</f>
        <v>1.692743037637305E-3</v>
      </c>
      <c r="F667" s="30">
        <f>Tavola1!H667/Tavola1!D667</f>
        <v>2.1549157598062845E-4</v>
      </c>
      <c r="G667" s="14">
        <f>Tavola1!J667/Tavola1!D667</f>
        <v>7.4860639329480949E-2</v>
      </c>
      <c r="H667" s="14">
        <f>Tavola1!K667/Tavola1!D667</f>
        <v>0.90220084949047585</v>
      </c>
      <c r="I667" s="36">
        <f>Tavola1!L667/Tavola1!D667</f>
        <v>2.1030276566425279E-2</v>
      </c>
    </row>
    <row r="668" spans="1:9">
      <c r="A668" s="4">
        <v>44556</v>
      </c>
      <c r="B668" s="14">
        <f>Tavola1!D668/Tavola1!B668</f>
        <v>4.3409408921925803E-2</v>
      </c>
      <c r="C668" s="14">
        <f>Tavola1!D668/Tavola1!C668</f>
        <v>0.12043401358926044</v>
      </c>
      <c r="D668" s="14">
        <f>Tavola1!F668/Tavola1!D668</f>
        <v>2.0033351297512195E-3</v>
      </c>
      <c r="E668" s="14">
        <f>Tavola1!G668/Tavola1!D668</f>
        <v>1.7860720241303126E-3</v>
      </c>
      <c r="F668" s="30">
        <f>Tavola1!H668/Tavola1!D668</f>
        <v>2.1726310562090691E-4</v>
      </c>
      <c r="G668" s="14">
        <f>Tavola1!J668/Tavola1!D668</f>
        <v>7.8494056302181939E-2</v>
      </c>
      <c r="H668" s="14">
        <f>Tavola1!K668/Tavola1!D668</f>
        <v>0.89854659447135932</v>
      </c>
      <c r="I668" s="36">
        <f>Tavola1!L668/Tavola1!D668</f>
        <v>2.0956014096707477E-2</v>
      </c>
    </row>
    <row r="669" spans="1:9">
      <c r="A669" s="4">
        <v>44557</v>
      </c>
      <c r="B669" s="14">
        <f>Tavola1!D669/Tavola1!B669</f>
        <v>4.3568155903643026E-2</v>
      </c>
      <c r="C669" s="14">
        <f>Tavola1!D669/Tavola1!C669</f>
        <v>0.12086023619711458</v>
      </c>
      <c r="D669" s="14">
        <f>Tavola1!F669/Tavola1!D669</f>
        <v>2.0701494546923388E-3</v>
      </c>
      <c r="E669" s="14">
        <f>Tavola1!G669/Tavola1!D669</f>
        <v>1.842937929177326E-3</v>
      </c>
      <c r="F669" s="30">
        <f>Tavola1!H669/Tavola1!D669</f>
        <v>2.272115255150128E-4</v>
      </c>
      <c r="G669" s="14">
        <f>Tavola1!J669/Tavola1!D669</f>
        <v>8.1700776446299542E-2</v>
      </c>
      <c r="H669" s="14">
        <f>Tavola1!K669/Tavola1!D669</f>
        <v>0.89533963915443648</v>
      </c>
      <c r="I669" s="36">
        <f>Tavola1!L669/Tavola1!D669</f>
        <v>2.0889434944571607E-2</v>
      </c>
    </row>
    <row r="670" spans="1:9">
      <c r="A670" s="4">
        <v>44558</v>
      </c>
      <c r="B670" s="14">
        <f>Tavola1!D670/Tavola1!B670</f>
        <v>4.364420851076338E-2</v>
      </c>
      <c r="C670" s="14">
        <f>Tavola1!D670/Tavola1!C670</f>
        <v>0.12132736660371504</v>
      </c>
      <c r="D670" s="14">
        <f>Tavola1!F670/Tavola1!D670</f>
        <v>2.1513156979252189E-3</v>
      </c>
      <c r="E670" s="14">
        <f>Tavola1!G670/Tavola1!D670</f>
        <v>1.9064052433101874E-3</v>
      </c>
      <c r="F670" s="30">
        <f>Tavola1!H670/Tavola1!D670</f>
        <v>2.4491045461503137E-4</v>
      </c>
      <c r="G670" s="14">
        <f>Tavola1!J670/Tavola1!D670</f>
        <v>8.7305010923562895E-2</v>
      </c>
      <c r="H670" s="14">
        <f>Tavola1!K670/Tavola1!D670</f>
        <v>0.88974020010297372</v>
      </c>
      <c r="I670" s="36">
        <f>Tavola1!L670/Tavola1!D670</f>
        <v>2.0803473275538178E-2</v>
      </c>
    </row>
    <row r="671" spans="1:9">
      <c r="A671" s="4">
        <v>44559</v>
      </c>
      <c r="B671" s="14">
        <f>Tavola1!D671/Tavola1!B671</f>
        <v>4.3801177372906619E-2</v>
      </c>
      <c r="C671" s="14">
        <f>Tavola1!D671/Tavola1!C671</f>
        <v>0.12191431302054964</v>
      </c>
      <c r="D671" s="14">
        <f>Tavola1!F671/Tavola1!D671</f>
        <v>2.1815537510604774E-3</v>
      </c>
      <c r="E671" s="14">
        <f>Tavola1!G671/Tavola1!D671</f>
        <v>1.9364044027721159E-3</v>
      </c>
      <c r="F671" s="30">
        <f>Tavola1!H671/Tavola1!D671</f>
        <v>2.4514934828836175E-4</v>
      </c>
      <c r="G671" s="14">
        <f>Tavola1!J671/Tavola1!D671</f>
        <v>9.4853516378180056E-2</v>
      </c>
      <c r="H671" s="14">
        <f>Tavola1!K671/Tavola1!D671</f>
        <v>0.88235861217923994</v>
      </c>
      <c r="I671" s="36">
        <f>Tavola1!L671/Tavola1!D671</f>
        <v>2.0606317691519487E-2</v>
      </c>
    </row>
    <row r="672" spans="1:9">
      <c r="A672" s="4">
        <v>44560</v>
      </c>
      <c r="B672" s="14">
        <f>Tavola1!D672/Tavola1!B672</f>
        <v>4.399751109210661E-2</v>
      </c>
      <c r="C672" s="14">
        <f>Tavola1!D672/Tavola1!C672</f>
        <v>0.12254002056102217</v>
      </c>
      <c r="D672" s="14">
        <f>Tavola1!F672/Tavola1!D672</f>
        <v>2.27170582226762E-3</v>
      </c>
      <c r="E672" s="14">
        <f>Tavola1!G672/Tavola1!D672</f>
        <v>2.0211099761661558E-3</v>
      </c>
      <c r="F672" s="30">
        <f>Tavola1!H672/Tavola1!D672</f>
        <v>2.5059584610146406E-4</v>
      </c>
      <c r="G672" s="14">
        <f>Tavola1!J672/Tavola1!D672</f>
        <v>0.10108818522301669</v>
      </c>
      <c r="H672" s="14">
        <f>Tavola1!K672/Tavola1!D672</f>
        <v>0.87621654749744637</v>
      </c>
      <c r="I672" s="36">
        <f>Tavola1!L672/Tavola1!D672</f>
        <v>2.0423561457269323E-2</v>
      </c>
    </row>
    <row r="673" spans="1:9">
      <c r="A673" s="4">
        <v>44561</v>
      </c>
      <c r="B673" s="14">
        <f>Tavola1!D673/Tavola1!B673</f>
        <v>4.432248292692733E-2</v>
      </c>
      <c r="C673" s="14">
        <f>Tavola1!D673/Tavola1!C673</f>
        <v>0.12348593813175669</v>
      </c>
      <c r="D673" s="14">
        <f>Tavola1!F673/Tavola1!D673</f>
        <v>2.2731908406780389E-3</v>
      </c>
      <c r="E673" s="14">
        <f>Tavola1!G673/Tavola1!D673</f>
        <v>2.0101770244012412E-3</v>
      </c>
      <c r="F673" s="30">
        <f>Tavola1!H673/Tavola1!D673</f>
        <v>2.6301381627679787E-4</v>
      </c>
      <c r="G673" s="14">
        <f>Tavola1!J673/Tavola1!D673</f>
        <v>0.11200899614604244</v>
      </c>
      <c r="H673" s="14">
        <f>Tavola1!K673/Tavola1!D673</f>
        <v>0.8655838369958454</v>
      </c>
      <c r="I673" s="36">
        <f>Tavola1!L673/Tavola1!D673</f>
        <v>2.0133976017434059E-2</v>
      </c>
    </row>
    <row r="674" spans="1:9">
      <c r="A674" s="4">
        <v>44562</v>
      </c>
      <c r="B674" s="14">
        <f>Tavola1!D674/Tavola1!B674</f>
        <v>4.4708236948645813E-2</v>
      </c>
      <c r="C674" s="14">
        <f>Tavola1!D674/Tavola1!C674</f>
        <v>0.12453665090517232</v>
      </c>
      <c r="D674" s="14">
        <f>Tavola1!F674/Tavola1!D674</f>
        <v>2.2993487821380242E-3</v>
      </c>
      <c r="E674" s="14">
        <f>Tavola1!G674/Tavola1!D674</f>
        <v>2.0297699594046007E-3</v>
      </c>
      <c r="F674" s="30">
        <f>Tavola1!H674/Tavola1!D674</f>
        <v>2.6957882273342357E-4</v>
      </c>
      <c r="G674" s="14">
        <f>Tavola1!J674/Tavola1!D674</f>
        <v>0.12394018521650879</v>
      </c>
      <c r="H674" s="14">
        <f>Tavola1!K674/Tavola1!D674</f>
        <v>0.85390149272665761</v>
      </c>
      <c r="I674" s="36">
        <f>Tavola1!L674/Tavola1!D674</f>
        <v>1.9858973274695536E-2</v>
      </c>
    </row>
    <row r="675" spans="1:9">
      <c r="A675" s="4">
        <v>44563</v>
      </c>
      <c r="B675" s="14">
        <f>Tavola1!D675/Tavola1!B675</f>
        <v>4.5055074423032797E-2</v>
      </c>
      <c r="C675" s="14">
        <f>Tavola1!D675/Tavola1!C675</f>
        <v>0.12534567167428196</v>
      </c>
      <c r="D675" s="14">
        <f>Tavola1!F675/Tavola1!D675</f>
        <v>2.4010545808355044E-3</v>
      </c>
      <c r="E675" s="14">
        <f>Tavola1!G675/Tavola1!D675</f>
        <v>2.1211930991912788E-3</v>
      </c>
      <c r="F675" s="30">
        <f>Tavola1!H675/Tavola1!D675</f>
        <v>2.7986148164422543E-4</v>
      </c>
      <c r="G675" s="14">
        <f>Tavola1!J675/Tavola1!D675</f>
        <v>0.13176506282497935</v>
      </c>
      <c r="H675" s="14">
        <f>Tavola1!K675/Tavola1!D675</f>
        <v>0.84614680434805356</v>
      </c>
      <c r="I675" s="36">
        <f>Tavola1!L675/Tavola1!D675</f>
        <v>1.9687078246131633E-2</v>
      </c>
    </row>
    <row r="676" spans="1:9">
      <c r="A676" s="4">
        <v>44564</v>
      </c>
      <c r="B676" s="14">
        <f>Tavola1!D676/Tavola1!B676</f>
        <v>4.5436307382994597E-2</v>
      </c>
      <c r="C676" s="14">
        <f>Tavola1!D676/Tavola1!C676</f>
        <v>0.12634206343631621</v>
      </c>
      <c r="D676" s="14">
        <f>Tavola1!F676/Tavola1!D676</f>
        <v>2.5445029427279969E-3</v>
      </c>
      <c r="E676" s="14">
        <f>Tavola1!G676/Tavola1!D676</f>
        <v>2.2548847216044849E-3</v>
      </c>
      <c r="F676" s="30">
        <f>Tavola1!H676/Tavola1!D676</f>
        <v>2.8961822112351181E-4</v>
      </c>
      <c r="G676" s="14">
        <f>Tavola1!J676/Tavola1!D676</f>
        <v>0.14066136389495135</v>
      </c>
      <c r="H676" s="14">
        <f>Tavola1!K676/Tavola1!D676</f>
        <v>0.83728886314504702</v>
      </c>
      <c r="I676" s="36">
        <f>Tavola1!L676/Tavola1!D676</f>
        <v>1.950527001727366E-2</v>
      </c>
    </row>
    <row r="677" spans="1:9">
      <c r="A677" s="4">
        <v>44565</v>
      </c>
      <c r="B677" s="14">
        <f>Tavola1!D677/Tavola1!B677</f>
        <v>4.5867598118118358E-2</v>
      </c>
      <c r="C677" s="14">
        <f>Tavola1!D677/Tavola1!C677</f>
        <v>0.12775977207192071</v>
      </c>
      <c r="D677" s="14">
        <f>Tavola1!F677/Tavola1!D677</f>
        <v>2.5614871378751613E-3</v>
      </c>
      <c r="E677" s="14">
        <f>Tavola1!G677/Tavola1!D677</f>
        <v>2.271507461889294E-3</v>
      </c>
      <c r="F677" s="30">
        <f>Tavola1!H677/Tavola1!D677</f>
        <v>2.8997967598586732E-4</v>
      </c>
      <c r="G677" s="14">
        <f>Tavola1!J677/Tavola1!D677</f>
        <v>0.15240466918151965</v>
      </c>
      <c r="H677" s="14">
        <f>Tavola1!K677/Tavola1!D677</f>
        <v>0.82574510786480837</v>
      </c>
      <c r="I677" s="36">
        <f>Tavola1!L677/Tavola1!D677</f>
        <v>1.9288735815796772E-2</v>
      </c>
    </row>
    <row r="678" spans="1:9">
      <c r="A678" s="4">
        <v>44566</v>
      </c>
      <c r="B678" s="14">
        <f>Tavola1!D678/Tavola1!B678</f>
        <v>4.6393140387619908E-2</v>
      </c>
      <c r="C678" s="14">
        <f>Tavola1!D678/Tavola1!C678</f>
        <v>0.12919270007481362</v>
      </c>
      <c r="D678" s="14">
        <f>Tavola1!F678/Tavola1!D678</f>
        <v>2.5670543051848006E-3</v>
      </c>
      <c r="E678" s="14">
        <f>Tavola1!G678/Tavola1!D678</f>
        <v>2.2798838333012868E-3</v>
      </c>
      <c r="F678" s="30">
        <f>Tavola1!H678/Tavola1!D678</f>
        <v>2.8717047188351366E-4</v>
      </c>
      <c r="G678" s="14">
        <f>Tavola1!J678/Tavola1!D678</f>
        <v>0.16523539238723564</v>
      </c>
      <c r="H678" s="14">
        <f>Tavola1!K678/Tavola1!D678</f>
        <v>0.81318187379981466</v>
      </c>
      <c r="I678" s="36">
        <f>Tavola1!L678/Tavola1!D678</f>
        <v>1.9015679507764841E-2</v>
      </c>
    </row>
    <row r="679" spans="1:9">
      <c r="A679" s="4">
        <v>44567</v>
      </c>
      <c r="B679" s="14">
        <f>Tavola1!D679/Tavola1!B679</f>
        <v>4.771490708876916E-2</v>
      </c>
      <c r="C679" s="14">
        <f>Tavola1!D679/Tavola1!C679</f>
        <v>0.13132561518904451</v>
      </c>
      <c r="D679" s="14">
        <f>Tavola1!F679/Tavola1!D679</f>
        <v>2.5631257113095814E-3</v>
      </c>
      <c r="E679" s="14">
        <f>Tavola1!G679/Tavola1!D679</f>
        <v>2.276190659902394E-3</v>
      </c>
      <c r="F679" s="30">
        <f>Tavola1!H679/Tavola1!D679</f>
        <v>2.8693505140718736E-4</v>
      </c>
      <c r="G679" s="14">
        <f>Tavola1!J679/Tavola1!D679</f>
        <v>0.19061408923438977</v>
      </c>
      <c r="H679" s="14">
        <f>Tavola1!K679/Tavola1!D679</f>
        <v>0.78841553982369172</v>
      </c>
      <c r="I679" s="36">
        <f>Tavola1!L679/Tavola1!D679</f>
        <v>1.8407245230608979E-2</v>
      </c>
    </row>
    <row r="680" spans="1:9">
      <c r="A680" s="4">
        <v>44568</v>
      </c>
      <c r="B680" s="14">
        <f>Tavola1!D680/Tavola1!B680</f>
        <v>4.8617783534265727E-2</v>
      </c>
      <c r="C680" s="14">
        <f>Tavola1!D680/Tavola1!C680</f>
        <v>0.13314871512067755</v>
      </c>
      <c r="D680" s="14">
        <f>Tavola1!F680/Tavola1!D680</f>
        <v>2.6841141951431213E-3</v>
      </c>
      <c r="E680" s="14">
        <f>Tavola1!G680/Tavola1!D680</f>
        <v>2.3656999452799214E-3</v>
      </c>
      <c r="F680" s="30">
        <f>Tavola1!H680/Tavola1!D680</f>
        <v>3.1841424986319978E-4</v>
      </c>
      <c r="G680" s="14">
        <f>Tavola1!J680/Tavola1!D680</f>
        <v>0.20578051587825727</v>
      </c>
      <c r="H680" s="14">
        <f>Tavola1!K680/Tavola1!D680</f>
        <v>0.77350840613619642</v>
      </c>
      <c r="I680" s="36">
        <f>Tavola1!L680/Tavola1!D680</f>
        <v>1.8026963790403229E-2</v>
      </c>
    </row>
    <row r="681" spans="1:9">
      <c r="A681" s="4">
        <v>44569</v>
      </c>
      <c r="B681" s="14">
        <f>Tavola1!D681/Tavola1!B681</f>
        <v>4.9780437291165609E-2</v>
      </c>
      <c r="C681" s="14">
        <f>Tavola1!D681/Tavola1!C681</f>
        <v>0.13512607196468648</v>
      </c>
      <c r="D681" s="14">
        <f>Tavola1!F681/Tavola1!D681</f>
        <v>2.719975435436674E-3</v>
      </c>
      <c r="E681" s="14">
        <f>Tavola1!G681/Tavola1!D681</f>
        <v>2.4060439824839996E-3</v>
      </c>
      <c r="F681" s="30">
        <f>Tavola1!H681/Tavola1!D681</f>
        <v>3.1393145295267427E-4</v>
      </c>
      <c r="G681" s="14">
        <f>Tavola1!J681/Tavola1!D681</f>
        <v>0.2253982002791011</v>
      </c>
      <c r="H681" s="14">
        <f>Tavola1!K681/Tavola1!D681</f>
        <v>0.75431312027241004</v>
      </c>
      <c r="I681" s="36">
        <f>Tavola1!L681/Tavola1!D681</f>
        <v>1.7568704013052217E-2</v>
      </c>
    </row>
    <row r="682" spans="1:9">
      <c r="A682" s="4">
        <v>44570</v>
      </c>
      <c r="B682" s="14">
        <f>Tavola1!D682/Tavola1!B682</f>
        <v>5.0961584480550222E-2</v>
      </c>
      <c r="C682" s="14">
        <f>Tavola1!D682/Tavola1!C682</f>
        <v>0.13700881417781297</v>
      </c>
      <c r="D682" s="14">
        <f>Tavola1!F682/Tavola1!D682</f>
        <v>2.8062757316123289E-3</v>
      </c>
      <c r="E682" s="14">
        <f>Tavola1!G682/Tavola1!D682</f>
        <v>2.4991654612217646E-3</v>
      </c>
      <c r="F682" s="30">
        <f>Tavola1!H682/Tavola1!D682</f>
        <v>3.0711027039056414E-4</v>
      </c>
      <c r="G682" s="14">
        <f>Tavola1!J682/Tavola1!D682</f>
        <v>0.24594636697451874</v>
      </c>
      <c r="H682" s="14">
        <f>Tavola1!K682/Tavola1!D682</f>
        <v>0.73415155224212747</v>
      </c>
      <c r="I682" s="36">
        <f>Tavola1!L682/Tavola1!D682</f>
        <v>1.7095805051741405E-2</v>
      </c>
    </row>
    <row r="683" spans="1:9">
      <c r="A683" s="4">
        <v>44571</v>
      </c>
      <c r="B683" s="14">
        <f>Tavola1!D683/Tavola1!B683</f>
        <v>5.1660306024988438E-2</v>
      </c>
      <c r="C683" s="14">
        <f>Tavola1!D683/Tavola1!C683</f>
        <v>0.13806342812428557</v>
      </c>
      <c r="D683" s="14">
        <f>Tavola1!F683/Tavola1!D683</f>
        <v>2.8502492600945418E-3</v>
      </c>
      <c r="E683" s="14">
        <f>Tavola1!G683/Tavola1!D683</f>
        <v>2.5374437004678958E-3</v>
      </c>
      <c r="F683" s="30">
        <f>Tavola1!H683/Tavola1!D683</f>
        <v>3.1280555962664579E-4</v>
      </c>
      <c r="G683" s="14">
        <f>Tavola1!J683/Tavola1!D683</f>
        <v>0.25666899265672544</v>
      </c>
      <c r="H683" s="14">
        <f>Tavola1!K683/Tavola1!D683</f>
        <v>0.72362644453826186</v>
      </c>
      <c r="I683" s="36">
        <f>Tavola1!L683/Tavola1!D683</f>
        <v>1.6854313544918221E-2</v>
      </c>
    </row>
    <row r="684" spans="1:9">
      <c r="A684" s="4">
        <v>44572</v>
      </c>
      <c r="B684" s="14">
        <f>Tavola1!D684/Tavola1!B684</f>
        <v>5.2818141313096471E-2</v>
      </c>
      <c r="C684" s="14">
        <f>Tavola1!D684/Tavola1!C684</f>
        <v>0.13969174115760402</v>
      </c>
      <c r="D684" s="14">
        <f>Tavola1!F684/Tavola1!D684</f>
        <v>2.9465287934963775E-3</v>
      </c>
      <c r="E684" s="14">
        <f>Tavola1!G684/Tavola1!D684</f>
        <v>2.6000034014762407E-3</v>
      </c>
      <c r="F684" s="30">
        <f>Tavola1!H684/Tavola1!D684</f>
        <v>3.4652539202013676E-4</v>
      </c>
      <c r="G684" s="14">
        <f>Tavola1!J684/Tavola1!D684</f>
        <v>0.2719629069015953</v>
      </c>
      <c r="H684" s="14">
        <f>Tavola1!K684/Tavola1!D684</f>
        <v>0.70863592299057787</v>
      </c>
      <c r="I684" s="36">
        <f>Tavola1!L684/Tavola1!D684</f>
        <v>1.6454641314330418E-2</v>
      </c>
    </row>
    <row r="685" spans="1:9">
      <c r="A685" s="4">
        <v>44573</v>
      </c>
      <c r="B685" s="14">
        <f>Tavola1!D685/Tavola1!B685</f>
        <v>5.390270926252394E-2</v>
      </c>
      <c r="C685" s="14">
        <f>Tavola1!D685/Tavola1!C685</f>
        <v>0.14097626453958431</v>
      </c>
      <c r="D685" s="14">
        <f>Tavola1!F685/Tavola1!D685</f>
        <v>2.9807708219563456E-3</v>
      </c>
      <c r="E685" s="14">
        <f>Tavola1!G685/Tavola1!D685</f>
        <v>2.6394611858544738E-3</v>
      </c>
      <c r="F685" s="30">
        <f>Tavola1!H685/Tavola1!D685</f>
        <v>3.4130963610187162E-4</v>
      </c>
      <c r="G685" s="14">
        <f>Tavola1!J685/Tavola1!D685</f>
        <v>0.28852454947128037</v>
      </c>
      <c r="H685" s="14">
        <f>Tavola1!K685/Tavola1!D685</f>
        <v>0.69243244137748428</v>
      </c>
      <c r="I685" s="36">
        <f>Tavola1!L685/Tavola1!D685</f>
        <v>1.6062238329278989E-2</v>
      </c>
    </row>
    <row r="686" spans="1:9">
      <c r="A686" s="4">
        <v>44574</v>
      </c>
      <c r="B686" s="14">
        <f>Tavola1!D686/Tavola1!B686</f>
        <v>5.4807111833819429E-2</v>
      </c>
      <c r="C686" s="14">
        <f>Tavola1!D686/Tavola1!C686</f>
        <v>0.14186484725873119</v>
      </c>
      <c r="D686" s="14">
        <f>Tavola1!F686/Tavola1!D686</f>
        <v>2.9568338635288793E-3</v>
      </c>
      <c r="E686" s="14">
        <f>Tavola1!G686/Tavola1!D686</f>
        <v>2.627398511679797E-3</v>
      </c>
      <c r="F686" s="30">
        <f>Tavola1!H686/Tavola1!D686</f>
        <v>3.2943535184908225E-4</v>
      </c>
      <c r="G686" s="14">
        <f>Tavola1!J686/Tavola1!D686</f>
        <v>0.30114635418140367</v>
      </c>
      <c r="H686" s="14">
        <f>Tavola1!K686/Tavola1!D686</f>
        <v>0.68015061056699255</v>
      </c>
      <c r="I686" s="36">
        <f>Tavola1!L686/Tavola1!D686</f>
        <v>1.5746201388074844E-2</v>
      </c>
    </row>
    <row r="687" spans="1:9">
      <c r="A687" s="4">
        <v>44575</v>
      </c>
      <c r="B687" s="14">
        <f>Tavola1!D687/Tavola1!B687</f>
        <v>5.5605889052146883E-2</v>
      </c>
      <c r="C687" s="14">
        <f>Tavola1!D687/Tavola1!C687</f>
        <v>0.1426998914787804</v>
      </c>
      <c r="D687" s="14">
        <f>Tavola1!F687/Tavola1!D687</f>
        <v>2.9159543510515859E-3</v>
      </c>
      <c r="E687" s="14">
        <f>Tavola1!G687/Tavola1!D687</f>
        <v>2.5890980549078957E-3</v>
      </c>
      <c r="F687" s="30">
        <f>Tavola1!H687/Tavola1!D687</f>
        <v>3.2685629614368996E-4</v>
      </c>
      <c r="G687" s="14">
        <f>Tavola1!J687/Tavola1!D687</f>
        <v>0.31322936001537216</v>
      </c>
      <c r="H687" s="14">
        <f>Tavola1!K687/Tavola1!D687</f>
        <v>0.66837952572160952</v>
      </c>
      <c r="I687" s="36">
        <f>Tavola1!L687/Tavola1!D687</f>
        <v>1.5475159911966704E-2</v>
      </c>
    </row>
    <row r="688" spans="1:9">
      <c r="A688" s="4">
        <v>44576</v>
      </c>
      <c r="B688" s="14">
        <f>Tavola1!D688/Tavola1!B688</f>
        <v>5.6323367589618728E-2</v>
      </c>
      <c r="C688" s="14">
        <f>Tavola1!D688/Tavola1!C688</f>
        <v>0.14334720795537814</v>
      </c>
      <c r="D688" s="14">
        <f>Tavola1!F688/Tavola1!D688</f>
        <v>2.8943728955983356E-3</v>
      </c>
      <c r="E688" s="14">
        <f>Tavola1!G688/Tavola1!D688</f>
        <v>2.5889854328235112E-3</v>
      </c>
      <c r="F688" s="30">
        <f>Tavola1!H688/Tavola1!D688</f>
        <v>3.0538746277482438E-4</v>
      </c>
      <c r="G688" s="14">
        <f>Tavola1!J688/Tavola1!D688</f>
        <v>0.32066267134279064</v>
      </c>
      <c r="H688" s="14">
        <f>Tavola1!K688/Tavola1!D688</f>
        <v>0.66111911861676986</v>
      </c>
      <c r="I688" s="36">
        <f>Tavola1!L688/Tavola1!D688</f>
        <v>1.5323837144841189E-2</v>
      </c>
    </row>
    <row r="689" spans="1:9">
      <c r="A689" s="4">
        <v>44577</v>
      </c>
      <c r="B689" s="14">
        <f>Tavola1!D689/Tavola1!B689</f>
        <v>5.6959998674694937E-2</v>
      </c>
      <c r="C689" s="14">
        <f>Tavola1!D689/Tavola1!C689</f>
        <v>0.1438381990211928</v>
      </c>
      <c r="D689" s="14">
        <f>Tavola1!F689/Tavola1!D689</f>
        <v>2.9007581005009355E-3</v>
      </c>
      <c r="E689" s="14">
        <f>Tavola1!G689/Tavola1!D689</f>
        <v>2.5793020577013596E-3</v>
      </c>
      <c r="F689" s="30">
        <f>Tavola1!H689/Tavola1!D689</f>
        <v>3.2145604279957597E-4</v>
      </c>
      <c r="G689" s="14">
        <f>Tavola1!J689/Tavola1!D689</f>
        <v>0.32944078129125831</v>
      </c>
      <c r="H689" s="14">
        <f>Tavola1!K689/Tavola1!D689</f>
        <v>0.65251367144896311</v>
      </c>
      <c r="I689" s="36">
        <f>Tavola1!L689/Tavola1!D689</f>
        <v>1.5144789159277642E-2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789"/>
  <sheetViews>
    <sheetView tabSelected="1" workbookViewId="0">
      <pane ySplit="2" topLeftCell="A681" activePane="bottomLeft" state="frozen"/>
      <selection activeCell="I584" sqref="I578:I584"/>
      <selection pane="bottomLeft" activeCell="B787" sqref="B787:L789"/>
    </sheetView>
  </sheetViews>
  <sheetFormatPr defaultRowHeight="14.4" outlineLevelRow="3"/>
  <cols>
    <col min="1" max="1" width="12.6640625" bestFit="1" customWidth="1"/>
    <col min="2" max="12" width="10.6640625" customWidth="1"/>
    <col min="13" max="13" width="9.21875" customWidth="1"/>
  </cols>
  <sheetData>
    <row r="1" spans="1:16" ht="15.6">
      <c r="A1" s="43" t="s">
        <v>40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</row>
    <row r="2" spans="1:16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hidden="1" outlineLevel="1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2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2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2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2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2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2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2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hidden="1" outlineLevel="1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2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2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2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2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2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2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2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hidden="1" outlineLevel="1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2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2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2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2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2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2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2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hidden="1" outlineLevel="1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hidden="1" outlineLevel="1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2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2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2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2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2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2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2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hidden="1" outlineLevel="1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2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2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2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2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2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2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2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hidden="1" outlineLevel="1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2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2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2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2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2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2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2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hidden="1" outlineLevel="1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2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2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2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2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2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2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2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hidden="1" outlineLevel="1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hidden="1" outlineLevel="1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2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2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2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2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2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2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2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hidden="1" outlineLevel="1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2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2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2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2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2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2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2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hidden="1" outlineLevel="1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2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2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2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2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2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2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2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hidden="1" outlineLevel="1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483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496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511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529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544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557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570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586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603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622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 hidden="1" outlineLevel="1">
      <c r="A682" s="16">
        <v>44487</v>
      </c>
      <c r="B682" s="34">
        <f>Tavola1!B599-Tavola1!B598</f>
        <v>10960</v>
      </c>
      <c r="C682" s="34">
        <f>Tavola1!C599-Tavola1!C598</f>
        <v>3326</v>
      </c>
      <c r="D682" s="34">
        <f>Tavola1!D599-Tavola1!D598</f>
        <v>260</v>
      </c>
      <c r="E682" s="34">
        <f>Tavola1!E599-Tavola1!E598</f>
        <v>-152</v>
      </c>
      <c r="F682" s="34">
        <f>Tavola1!F599-Tavola1!F598</f>
        <v>9</v>
      </c>
      <c r="G682" s="34">
        <f>Tavola1!G599-Tavola1!G598</f>
        <v>8</v>
      </c>
      <c r="H682" s="34">
        <f>Tavola1!H599-Tavola1!H598</f>
        <v>1</v>
      </c>
      <c r="I682" s="34">
        <f>Tavola1!I599</f>
        <v>4</v>
      </c>
      <c r="J682" s="34">
        <f>Tavola1!J599-Tavola1!J598</f>
        <v>-161</v>
      </c>
      <c r="K682" s="34">
        <f>Tavola1!K599-Tavola1!K598</f>
        <v>407</v>
      </c>
      <c r="L682" s="34">
        <f>Tavola1!L599-Tavola1!L598</f>
        <v>5</v>
      </c>
      <c r="M682" s="2">
        <f t="shared" ref="M682" si="256">D682/B682</f>
        <v>2.3722627737226276E-2</v>
      </c>
      <c r="N682" s="2">
        <f t="shared" ref="N682" si="257">D682/C682</f>
        <v>7.8171978352375229E-2</v>
      </c>
      <c r="P682" s="3"/>
    </row>
    <row r="683" spans="1:16" hidden="1" outlineLevel="1">
      <c r="A683" s="16">
        <v>44488</v>
      </c>
      <c r="B683" s="34">
        <f>Tavola1!B600-Tavola1!B599</f>
        <v>19282</v>
      </c>
      <c r="C683" s="34">
        <f>Tavola1!C600-Tavola1!C599</f>
        <v>5718</v>
      </c>
      <c r="D683" s="34">
        <f>Tavola1!D600-Tavola1!D599</f>
        <v>264</v>
      </c>
      <c r="E683" s="34">
        <f>Tavola1!E600-Tavola1!E599</f>
        <v>-697</v>
      </c>
      <c r="F683" s="34">
        <f>Tavola1!F600-Tavola1!F599</f>
        <v>6</v>
      </c>
      <c r="G683" s="34">
        <f>Tavola1!G600-Tavola1!G599</f>
        <v>1</v>
      </c>
      <c r="H683" s="34">
        <f>Tavola1!H600-Tavola1!H599</f>
        <v>5</v>
      </c>
      <c r="I683" s="34">
        <f>Tavola1!I600</f>
        <v>6</v>
      </c>
      <c r="J683" s="34">
        <f>Tavola1!J600-Tavola1!J599</f>
        <v>-703</v>
      </c>
      <c r="K683" s="34">
        <f>Tavola1!K600-Tavola1!K599</f>
        <v>948</v>
      </c>
      <c r="L683" s="34">
        <f>Tavola1!L600-Tavola1!L599</f>
        <v>13</v>
      </c>
      <c r="M683" s="2">
        <f t="shared" ref="M683:M689" si="258">D683/B683</f>
        <v>1.369152577533451E-2</v>
      </c>
      <c r="N683" s="2">
        <f t="shared" ref="N683:N689" si="259">D683/C683</f>
        <v>4.6169989506820566E-2</v>
      </c>
      <c r="P683" s="3"/>
    </row>
    <row r="684" spans="1:16" hidden="1" outlineLevel="1">
      <c r="A684" s="16">
        <v>44489</v>
      </c>
      <c r="B684" s="34">
        <f>Tavola1!B601-Tavola1!B600</f>
        <v>14619</v>
      </c>
      <c r="C684" s="34">
        <f>Tavola1!C601-Tavola1!C600</f>
        <v>6040</v>
      </c>
      <c r="D684" s="34">
        <f>Tavola1!D601-Tavola1!D600</f>
        <v>368</v>
      </c>
      <c r="E684" s="34">
        <f>Tavola1!E601-Tavola1!E600</f>
        <v>-41</v>
      </c>
      <c r="F684" s="34">
        <f>Tavola1!F601-Tavola1!F600</f>
        <v>9</v>
      </c>
      <c r="G684" s="34">
        <f>Tavola1!G601-Tavola1!G600</f>
        <v>8</v>
      </c>
      <c r="H684" s="34">
        <f>Tavola1!H601-Tavola1!H600</f>
        <v>1</v>
      </c>
      <c r="I684" s="34">
        <f>Tavola1!I601</f>
        <v>6</v>
      </c>
      <c r="J684" s="34">
        <f>Tavola1!J601-Tavola1!J600</f>
        <v>-50</v>
      </c>
      <c r="K684" s="34">
        <f>Tavola1!K601-Tavola1!K600</f>
        <v>404</v>
      </c>
      <c r="L684" s="34">
        <f>Tavola1!L601-Tavola1!L600</f>
        <v>5</v>
      </c>
      <c r="M684" s="2">
        <f t="shared" si="258"/>
        <v>2.5172720432314111E-2</v>
      </c>
      <c r="N684" s="2">
        <f t="shared" si="259"/>
        <v>6.0927152317880796E-2</v>
      </c>
      <c r="P684" s="3"/>
    </row>
    <row r="685" spans="1:16" hidden="1" outlineLevel="1">
      <c r="A685" s="16">
        <v>44490</v>
      </c>
      <c r="B685" s="34">
        <f>Tavola1!B602-Tavola1!B601</f>
        <v>15441</v>
      </c>
      <c r="C685" s="34">
        <f>Tavola1!C602-Tavola1!C601</f>
        <v>5246</v>
      </c>
      <c r="D685" s="34">
        <f>Tavola1!D602-Tavola1!D601</f>
        <v>286</v>
      </c>
      <c r="E685" s="34">
        <f>Tavola1!E602-Tavola1!E601</f>
        <v>-124</v>
      </c>
      <c r="F685" s="34">
        <f>Tavola1!F602-Tavola1!F601</f>
        <v>2</v>
      </c>
      <c r="G685" s="34">
        <f>Tavola1!G602-Tavola1!G601</f>
        <v>3</v>
      </c>
      <c r="H685" s="34">
        <f>Tavola1!H602-Tavola1!H601</f>
        <v>-1</v>
      </c>
      <c r="I685" s="34">
        <f>Tavola1!I602</f>
        <v>1</v>
      </c>
      <c r="J685" s="34">
        <f>Tavola1!J602-Tavola1!J601</f>
        <v>-126</v>
      </c>
      <c r="K685" s="34">
        <f>Tavola1!K602-Tavola1!K601</f>
        <v>403</v>
      </c>
      <c r="L685" s="34">
        <f>Tavola1!L602-Tavola1!L601</f>
        <v>7</v>
      </c>
      <c r="M685" s="2">
        <f t="shared" si="258"/>
        <v>1.852211644323554E-2</v>
      </c>
      <c r="N685" s="2">
        <f t="shared" si="259"/>
        <v>5.4517727792603887E-2</v>
      </c>
      <c r="P685" s="3"/>
    </row>
    <row r="686" spans="1:16" hidden="1" outlineLevel="1">
      <c r="A686" s="16">
        <v>44491</v>
      </c>
      <c r="B686" s="34">
        <f>Tavola1!B603-Tavola1!B602</f>
        <v>13733</v>
      </c>
      <c r="C686" s="34">
        <f>Tavola1!C603-Tavola1!C602</f>
        <v>4249</v>
      </c>
      <c r="D686" s="34">
        <f>Tavola1!D603-Tavola1!D602</f>
        <v>400</v>
      </c>
      <c r="E686" s="34">
        <f>Tavola1!E603-Tavola1!E602</f>
        <v>13</v>
      </c>
      <c r="F686" s="34">
        <f>Tavola1!F603-Tavola1!F602</f>
        <v>-6</v>
      </c>
      <c r="G686" s="34">
        <f>Tavola1!G603-Tavola1!G602</f>
        <v>-2</v>
      </c>
      <c r="H686" s="34">
        <f>Tavola1!H603-Tavola1!H602</f>
        <v>-4</v>
      </c>
      <c r="I686" s="34">
        <f>Tavola1!I603</f>
        <v>1</v>
      </c>
      <c r="J686" s="34">
        <f>Tavola1!J603-Tavola1!J602</f>
        <v>19</v>
      </c>
      <c r="K686" s="34">
        <f>Tavola1!K603-Tavola1!K602</f>
        <v>381</v>
      </c>
      <c r="L686" s="34">
        <f>Tavola1!L603-Tavola1!L602</f>
        <v>6</v>
      </c>
      <c r="M686" s="2">
        <f t="shared" si="258"/>
        <v>2.9126920556324182E-2</v>
      </c>
      <c r="N686" s="2">
        <f t="shared" si="259"/>
        <v>9.4139797599435165E-2</v>
      </c>
      <c r="P686" s="3"/>
    </row>
    <row r="687" spans="1:16" hidden="1" outlineLevel="1">
      <c r="A687" s="16">
        <v>44492</v>
      </c>
      <c r="B687" s="34">
        <f>Tavola1!B604-Tavola1!B603</f>
        <v>12159</v>
      </c>
      <c r="C687" s="34">
        <f>Tavola1!C604-Tavola1!C603</f>
        <v>4599</v>
      </c>
      <c r="D687" s="34">
        <f>Tavola1!D604-Tavola1!D603</f>
        <v>291</v>
      </c>
      <c r="E687" s="34">
        <f>Tavola1!E604-Tavola1!E603</f>
        <v>-154</v>
      </c>
      <c r="F687" s="34">
        <f>Tavola1!F604-Tavola1!F603</f>
        <v>2</v>
      </c>
      <c r="G687" s="34">
        <f>Tavola1!G604-Tavola1!G603</f>
        <v>4</v>
      </c>
      <c r="H687" s="34">
        <f>Tavola1!H604-Tavola1!H603</f>
        <v>-2</v>
      </c>
      <c r="I687" s="34">
        <f>Tavola1!I604</f>
        <v>0</v>
      </c>
      <c r="J687" s="34">
        <f>Tavola1!J604-Tavola1!J603</f>
        <v>-156</v>
      </c>
      <c r="K687" s="34">
        <f>Tavola1!K604-Tavola1!K603</f>
        <v>439</v>
      </c>
      <c r="L687" s="34">
        <f>Tavola1!L604-Tavola1!L603</f>
        <v>6</v>
      </c>
      <c r="M687" s="2">
        <f t="shared" si="258"/>
        <v>2.393288921786331E-2</v>
      </c>
      <c r="N687" s="2">
        <f t="shared" si="259"/>
        <v>6.3274624918460531E-2</v>
      </c>
      <c r="P687" s="3"/>
    </row>
    <row r="688" spans="1:16" hidden="1" outlineLevel="1">
      <c r="A688" s="16">
        <v>44493</v>
      </c>
      <c r="B688" s="34">
        <f>Tavola1!B605-Tavola1!B604</f>
        <v>9752</v>
      </c>
      <c r="C688" s="34">
        <f>Tavola1!C605-Tavola1!C604</f>
        <v>3602</v>
      </c>
      <c r="D688" s="34">
        <f>Tavola1!D605-Tavola1!D604</f>
        <v>375</v>
      </c>
      <c r="E688" s="34">
        <f>Tavola1!E605-Tavola1!E604</f>
        <v>127</v>
      </c>
      <c r="F688" s="34">
        <f>Tavola1!F605-Tavola1!F604</f>
        <v>-1</v>
      </c>
      <c r="G688" s="34">
        <f>Tavola1!G605-Tavola1!G604</f>
        <v>-1</v>
      </c>
      <c r="H688" s="34">
        <f>Tavola1!H605-Tavola1!H604</f>
        <v>0</v>
      </c>
      <c r="I688" s="34">
        <f>Tavola1!I605</f>
        <v>0</v>
      </c>
      <c r="J688" s="34">
        <f>Tavola1!J605-Tavola1!J604</f>
        <v>128</v>
      </c>
      <c r="K688" s="34">
        <f>Tavola1!K605-Tavola1!K604</f>
        <v>241</v>
      </c>
      <c r="L688" s="34">
        <f>Tavola1!L605-Tavola1!L604</f>
        <v>7</v>
      </c>
      <c r="M688" s="2">
        <f t="shared" si="258"/>
        <v>3.8453650533223957E-2</v>
      </c>
      <c r="N688" s="2">
        <f t="shared" si="259"/>
        <v>0.10410882842865075</v>
      </c>
      <c r="P688" s="3"/>
    </row>
    <row r="689" spans="1:16" collapsed="1">
      <c r="A689" t="s">
        <v>645</v>
      </c>
      <c r="B689" s="3">
        <f>SUM(B682:B688)</f>
        <v>95946</v>
      </c>
      <c r="C689" s="3">
        <f>SUM(C682:C688)</f>
        <v>32780</v>
      </c>
      <c r="D689" s="3">
        <f t="shared" ref="D689:L689" si="260">SUM(D682:D688)</f>
        <v>2244</v>
      </c>
      <c r="E689" s="3">
        <f t="shared" si="260"/>
        <v>-1028</v>
      </c>
      <c r="F689" s="3">
        <f t="shared" si="260"/>
        <v>21</v>
      </c>
      <c r="G689" s="3">
        <f t="shared" si="260"/>
        <v>21</v>
      </c>
      <c r="H689" s="3">
        <f t="shared" si="260"/>
        <v>0</v>
      </c>
      <c r="I689" s="3">
        <f t="shared" si="260"/>
        <v>18</v>
      </c>
      <c r="J689" s="3">
        <f t="shared" si="260"/>
        <v>-1049</v>
      </c>
      <c r="K689" s="3">
        <f t="shared" si="260"/>
        <v>3223</v>
      </c>
      <c r="L689" s="3">
        <f t="shared" si="260"/>
        <v>49</v>
      </c>
      <c r="M689" s="2">
        <f t="shared" si="258"/>
        <v>2.3388155837658683E-2</v>
      </c>
      <c r="N689" s="2">
        <f t="shared" si="259"/>
        <v>6.8456375838926178E-2</v>
      </c>
      <c r="P689" s="3"/>
    </row>
    <row r="690" spans="1:16" hidden="1" outlineLevel="1">
      <c r="A690" s="16">
        <v>44494</v>
      </c>
      <c r="B690" s="34">
        <f>Tavola1!B606-Tavola1!B605</f>
        <v>10037</v>
      </c>
      <c r="C690" s="34">
        <f>Tavola1!C606-Tavola1!C605</f>
        <v>3887</v>
      </c>
      <c r="D690" s="34">
        <f>Tavola1!D606-Tavola1!D605</f>
        <v>443</v>
      </c>
      <c r="E690" s="34">
        <f>Tavola1!E606-Tavola1!E605</f>
        <v>362</v>
      </c>
      <c r="F690" s="34">
        <f>Tavola1!F606-Tavola1!F605</f>
        <v>20</v>
      </c>
      <c r="G690" s="34">
        <f>Tavola1!G606-Tavola1!G605</f>
        <v>23</v>
      </c>
      <c r="H690" s="34">
        <f>Tavola1!H606-Tavola1!H605</f>
        <v>-3</v>
      </c>
      <c r="I690" s="34">
        <f>Tavola1!I606</f>
        <v>0</v>
      </c>
      <c r="J690" s="34">
        <f>Tavola1!J606-Tavola1!J605</f>
        <v>342</v>
      </c>
      <c r="K690" s="34">
        <f>Tavola1!K606-Tavola1!K605</f>
        <v>81</v>
      </c>
      <c r="L690" s="34">
        <f>Tavola1!L606-Tavola1!L605</f>
        <v>0</v>
      </c>
      <c r="M690" s="2">
        <f t="shared" ref="M690" si="261">D690/B690</f>
        <v>4.4136694231344024E-2</v>
      </c>
      <c r="N690" s="2">
        <f t="shared" ref="N690" si="262">D690/C690</f>
        <v>0.11396964239773605</v>
      </c>
      <c r="P690" s="3"/>
    </row>
    <row r="691" spans="1:16" hidden="1" outlineLevel="1">
      <c r="A691" s="16">
        <v>44495</v>
      </c>
      <c r="B691" s="34">
        <f>Tavola1!B607-Tavola1!B606</f>
        <v>17997</v>
      </c>
      <c r="C691" s="34">
        <f>Tavola1!C607-Tavola1!C606</f>
        <v>6769</v>
      </c>
      <c r="D691" s="34">
        <f>Tavola1!D607-Tavola1!D606</f>
        <v>484</v>
      </c>
      <c r="E691" s="34">
        <f>Tavola1!E607-Tavola1!E606</f>
        <v>85</v>
      </c>
      <c r="F691" s="34">
        <f>Tavola1!F607-Tavola1!F606</f>
        <v>-7</v>
      </c>
      <c r="G691" s="34">
        <f>Tavola1!G607-Tavola1!G606</f>
        <v>-6</v>
      </c>
      <c r="H691" s="34">
        <f>Tavola1!H607-Tavola1!H606</f>
        <v>-1</v>
      </c>
      <c r="I691" s="34">
        <f>Tavola1!I607</f>
        <v>5</v>
      </c>
      <c r="J691" s="34">
        <f>Tavola1!J607-Tavola1!J606</f>
        <v>92</v>
      </c>
      <c r="K691" s="34">
        <f>Tavola1!K607-Tavola1!K606</f>
        <v>391</v>
      </c>
      <c r="L691" s="34">
        <f>Tavola1!L607-Tavola1!L606</f>
        <v>8</v>
      </c>
      <c r="M691" s="2">
        <f t="shared" ref="M691:M697" si="263">D691/B691</f>
        <v>2.6893371117408457E-2</v>
      </c>
      <c r="N691" s="2">
        <f t="shared" ref="N691:N697" si="264">D691/C691</f>
        <v>7.1502437583099418E-2</v>
      </c>
      <c r="P691" s="3"/>
    </row>
    <row r="692" spans="1:16" hidden="1" outlineLevel="1">
      <c r="A692" s="16">
        <v>44496</v>
      </c>
      <c r="B692" s="34">
        <f>Tavola1!B608-Tavola1!B607</f>
        <v>12713</v>
      </c>
      <c r="C692" s="34">
        <f>Tavola1!C608-Tavola1!C607</f>
        <v>4755</v>
      </c>
      <c r="D692" s="34">
        <f>Tavola1!D608-Tavola1!D607</f>
        <v>282</v>
      </c>
      <c r="E692" s="34">
        <f>Tavola1!E608-Tavola1!E607</f>
        <v>-136</v>
      </c>
      <c r="F692" s="34">
        <f>Tavola1!F608-Tavola1!F607</f>
        <v>-4</v>
      </c>
      <c r="G692" s="34">
        <f>Tavola1!G608-Tavola1!G607</f>
        <v>-4</v>
      </c>
      <c r="H692" s="34">
        <f>Tavola1!H608-Tavola1!H607</f>
        <v>0</v>
      </c>
      <c r="I692" s="34">
        <f>Tavola1!I608</f>
        <v>3</v>
      </c>
      <c r="J692" s="34">
        <f>Tavola1!J608-Tavola1!J607</f>
        <v>-132</v>
      </c>
      <c r="K692" s="34">
        <f>Tavola1!K608-Tavola1!K607</f>
        <v>412</v>
      </c>
      <c r="L692" s="34">
        <f>Tavola1!L608-Tavola1!L607</f>
        <v>6</v>
      </c>
      <c r="M692" s="2">
        <f t="shared" si="263"/>
        <v>2.21820184063557E-2</v>
      </c>
      <c r="N692" s="2">
        <f t="shared" si="264"/>
        <v>5.9305993690851738E-2</v>
      </c>
      <c r="P692" s="3"/>
    </row>
    <row r="693" spans="1:16" hidden="1" outlineLevel="1">
      <c r="A693" s="16">
        <v>44497</v>
      </c>
      <c r="B693" s="34">
        <f>Tavola1!B609-Tavola1!B608</f>
        <v>13409</v>
      </c>
      <c r="C693" s="34">
        <f>Tavola1!C609-Tavola1!C608</f>
        <v>4679</v>
      </c>
      <c r="D693" s="34">
        <f>Tavola1!D609-Tavola1!D608</f>
        <v>308</v>
      </c>
      <c r="E693" s="34">
        <f>Tavola1!E609-Tavola1!E608</f>
        <v>65</v>
      </c>
      <c r="F693" s="34">
        <f>Tavola1!F609-Tavola1!F608</f>
        <v>6</v>
      </c>
      <c r="G693" s="34">
        <f>Tavola1!G609-Tavola1!G608</f>
        <v>6</v>
      </c>
      <c r="H693" s="34">
        <f>Tavola1!H609-Tavola1!H608</f>
        <v>0</v>
      </c>
      <c r="I693" s="34">
        <f>Tavola1!I609</f>
        <v>3</v>
      </c>
      <c r="J693" s="34">
        <f>Tavola1!J609-Tavola1!J608</f>
        <v>59</v>
      </c>
      <c r="K693" s="34">
        <f>Tavola1!K609-Tavola1!K608</f>
        <v>234</v>
      </c>
      <c r="L693" s="34">
        <f>Tavola1!L609-Tavola1!L608</f>
        <v>9</v>
      </c>
      <c r="M693" s="2">
        <f t="shared" si="263"/>
        <v>2.2969647251845776E-2</v>
      </c>
      <c r="N693" s="2">
        <f t="shared" si="264"/>
        <v>6.5826031203248564E-2</v>
      </c>
      <c r="P693" s="3"/>
    </row>
    <row r="694" spans="1:16" hidden="1" outlineLevel="1">
      <c r="A694" s="16">
        <v>44498</v>
      </c>
      <c r="B694" s="34">
        <f>Tavola1!B610-Tavola1!B609</f>
        <v>12651</v>
      </c>
      <c r="C694" s="34">
        <f>Tavola1!C610-Tavola1!C609</f>
        <v>4642</v>
      </c>
      <c r="D694" s="34">
        <f>Tavola1!D610-Tavola1!D609</f>
        <v>471</v>
      </c>
      <c r="E694" s="34">
        <f>Tavola1!E610-Tavola1!E609</f>
        <v>98</v>
      </c>
      <c r="F694" s="34">
        <f>Tavola1!F610-Tavola1!F609</f>
        <v>-3</v>
      </c>
      <c r="G694" s="34">
        <f>Tavola1!G610-Tavola1!G609</f>
        <v>-1</v>
      </c>
      <c r="H694" s="34">
        <f>Tavola1!H610-Tavola1!H609</f>
        <v>-2</v>
      </c>
      <c r="I694" s="34">
        <f>Tavola1!I610</f>
        <v>1</v>
      </c>
      <c r="J694" s="34">
        <f>Tavola1!J610-Tavola1!J609</f>
        <v>101</v>
      </c>
      <c r="K694" s="34">
        <f>Tavola1!K610-Tavola1!K609</f>
        <v>370</v>
      </c>
      <c r="L694" s="34">
        <f>Tavola1!L610-Tavola1!L609</f>
        <v>3</v>
      </c>
      <c r="M694" s="2">
        <f t="shared" si="263"/>
        <v>3.7230258477590705E-2</v>
      </c>
      <c r="N694" s="2">
        <f t="shared" si="264"/>
        <v>0.1014648858250754</v>
      </c>
      <c r="P694" s="3"/>
    </row>
    <row r="695" spans="1:16" hidden="1" outlineLevel="1">
      <c r="A695" s="16">
        <v>44499</v>
      </c>
      <c r="B695" s="34">
        <f>Tavola1!B611-Tavola1!B610</f>
        <v>11153</v>
      </c>
      <c r="C695" s="34">
        <f>Tavola1!C611-Tavola1!C610</f>
        <v>3325</v>
      </c>
      <c r="D695" s="34">
        <f>Tavola1!D611-Tavola1!D610</f>
        <v>285</v>
      </c>
      <c r="E695" s="34">
        <f>Tavola1!E611-Tavola1!E610</f>
        <v>20</v>
      </c>
      <c r="F695" s="34">
        <f>Tavola1!F611-Tavola1!F610</f>
        <v>-3</v>
      </c>
      <c r="G695" s="34">
        <f>Tavola1!G611-Tavola1!G610</f>
        <v>0</v>
      </c>
      <c r="H695" s="34">
        <f>Tavola1!H611-Tavola1!H610</f>
        <v>-3</v>
      </c>
      <c r="I695" s="34">
        <f>Tavola1!I611</f>
        <v>1</v>
      </c>
      <c r="J695" s="34">
        <f>Tavola1!J611-Tavola1!J610</f>
        <v>23</v>
      </c>
      <c r="K695" s="34">
        <f>Tavola1!K611-Tavola1!K610</f>
        <v>262</v>
      </c>
      <c r="L695" s="34">
        <f>Tavola1!L611-Tavola1!L610</f>
        <v>3</v>
      </c>
      <c r="M695" s="2">
        <f t="shared" si="263"/>
        <v>2.5553662691652469E-2</v>
      </c>
      <c r="N695" s="2">
        <f t="shared" si="264"/>
        <v>8.5714285714285715E-2</v>
      </c>
      <c r="P695" s="3"/>
    </row>
    <row r="696" spans="1:16" hidden="1" outlineLevel="1">
      <c r="A696" s="16">
        <v>44500</v>
      </c>
      <c r="B696" s="34">
        <f>Tavola1!B612-Tavola1!B611</f>
        <v>11204</v>
      </c>
      <c r="C696" s="34">
        <f>Tavola1!C612-Tavola1!C611</f>
        <v>3574</v>
      </c>
      <c r="D696" s="34">
        <f>Tavola1!D612-Tavola1!D611</f>
        <v>301</v>
      </c>
      <c r="E696" s="34">
        <f>Tavola1!E612-Tavola1!E611</f>
        <v>35</v>
      </c>
      <c r="F696" s="34">
        <f>Tavola1!F612-Tavola1!F611</f>
        <v>3</v>
      </c>
      <c r="G696" s="34">
        <f>Tavola1!G612-Tavola1!G611</f>
        <v>3</v>
      </c>
      <c r="H696" s="34">
        <f>Tavola1!H612-Tavola1!H611</f>
        <v>0</v>
      </c>
      <c r="I696" s="34">
        <f>Tavola1!I612</f>
        <v>3</v>
      </c>
      <c r="J696" s="34">
        <f>Tavola1!J612-Tavola1!J611</f>
        <v>32</v>
      </c>
      <c r="K696" s="34">
        <f>Tavola1!K612-Tavola1!K611</f>
        <v>264</v>
      </c>
      <c r="L696" s="34">
        <f>Tavola1!L612-Tavola1!L611</f>
        <v>2</v>
      </c>
      <c r="M696" s="2">
        <f t="shared" si="263"/>
        <v>2.6865405212424136E-2</v>
      </c>
      <c r="N696" s="2">
        <f t="shared" si="264"/>
        <v>8.4219362059317293E-2</v>
      </c>
      <c r="P696" s="3"/>
    </row>
    <row r="697" spans="1:16" collapsed="1">
      <c r="A697" t="s">
        <v>665</v>
      </c>
      <c r="B697" s="3">
        <f>SUM(B690:B696)</f>
        <v>89164</v>
      </c>
      <c r="C697" s="3">
        <f>SUM(C690:C696)</f>
        <v>31631</v>
      </c>
      <c r="D697" s="3">
        <f t="shared" ref="D697:L697" si="265">SUM(D690:D696)</f>
        <v>2574</v>
      </c>
      <c r="E697" s="3">
        <f t="shared" si="265"/>
        <v>529</v>
      </c>
      <c r="F697" s="3">
        <f t="shared" si="265"/>
        <v>12</v>
      </c>
      <c r="G697" s="3">
        <f t="shared" si="265"/>
        <v>21</v>
      </c>
      <c r="H697" s="3">
        <f t="shared" si="265"/>
        <v>-9</v>
      </c>
      <c r="I697" s="3">
        <f t="shared" si="265"/>
        <v>16</v>
      </c>
      <c r="J697" s="3">
        <f t="shared" si="265"/>
        <v>517</v>
      </c>
      <c r="K697" s="3">
        <f t="shared" si="265"/>
        <v>2014</v>
      </c>
      <c r="L697" s="3">
        <f t="shared" si="265"/>
        <v>31</v>
      </c>
      <c r="M697" s="2">
        <f t="shared" si="263"/>
        <v>2.8868153066259925E-2</v>
      </c>
      <c r="N697" s="2">
        <f t="shared" si="264"/>
        <v>8.1375865448452461E-2</v>
      </c>
      <c r="P697" s="3"/>
    </row>
    <row r="698" spans="1:16" hidden="1" outlineLevel="1">
      <c r="A698" s="16">
        <v>44501</v>
      </c>
      <c r="B698" s="34">
        <f>Tavola1!B613-Tavola1!B612</f>
        <v>7004</v>
      </c>
      <c r="C698" s="34">
        <f>Tavola1!C613-Tavola1!C612</f>
        <v>2744</v>
      </c>
      <c r="D698" s="34">
        <f>Tavola1!D613-Tavola1!D612</f>
        <v>295</v>
      </c>
      <c r="E698" s="34">
        <f>Tavola1!E613-Tavola1!E612</f>
        <v>187</v>
      </c>
      <c r="F698" s="34">
        <f>Tavola1!F613-Tavola1!F612</f>
        <v>15</v>
      </c>
      <c r="G698" s="34">
        <f>Tavola1!G613-Tavola1!G612</f>
        <v>12</v>
      </c>
      <c r="H698" s="34">
        <f>Tavola1!H613-Tavola1!H612</f>
        <v>3</v>
      </c>
      <c r="I698" s="34">
        <f>Tavola1!I613</f>
        <v>4</v>
      </c>
      <c r="J698" s="34">
        <f>Tavola1!J613-Tavola1!J612</f>
        <v>172</v>
      </c>
      <c r="K698" s="34">
        <f>Tavola1!K613-Tavola1!K612</f>
        <v>106</v>
      </c>
      <c r="L698" s="34">
        <f>Tavola1!L613-Tavola1!L612</f>
        <v>2</v>
      </c>
      <c r="M698" s="2">
        <f t="shared" ref="M698" si="266">D698/B698</f>
        <v>4.2118789263278125E-2</v>
      </c>
      <c r="N698" s="2">
        <f t="shared" ref="N698" si="267">D698/C698</f>
        <v>0.10750728862973762</v>
      </c>
      <c r="P698" s="3"/>
    </row>
    <row r="699" spans="1:16" hidden="1" outlineLevel="1">
      <c r="A699" s="16">
        <v>44502</v>
      </c>
      <c r="B699" s="34">
        <f>Tavola1!B614-Tavola1!B613</f>
        <v>13028</v>
      </c>
      <c r="C699" s="34">
        <f>Tavola1!C614-Tavola1!C613</f>
        <v>3711</v>
      </c>
      <c r="D699" s="34">
        <f>Tavola1!D614-Tavola1!D613</f>
        <v>382</v>
      </c>
      <c r="E699" s="34">
        <f>Tavola1!E614-Tavola1!E613</f>
        <v>227</v>
      </c>
      <c r="F699" s="34">
        <f>Tavola1!F614-Tavola1!F613</f>
        <v>9</v>
      </c>
      <c r="G699" s="34">
        <f>Tavola1!G614-Tavola1!G613</f>
        <v>5</v>
      </c>
      <c r="H699" s="34">
        <f>Tavola1!H614-Tavola1!H613</f>
        <v>4</v>
      </c>
      <c r="I699" s="34">
        <f>Tavola1!I614</f>
        <v>6</v>
      </c>
      <c r="J699" s="34">
        <f>Tavola1!J614-Tavola1!J613</f>
        <v>218</v>
      </c>
      <c r="K699" s="34">
        <f>Tavola1!K614-Tavola1!K613</f>
        <v>152</v>
      </c>
      <c r="L699" s="34">
        <f>Tavola1!L614-Tavola1!L613</f>
        <v>3</v>
      </c>
      <c r="M699" s="2">
        <f t="shared" ref="M699:M705" si="268">D699/B699</f>
        <v>2.932146146760823E-2</v>
      </c>
      <c r="N699" s="2">
        <f t="shared" ref="N699:N705" si="269">D699/C699</f>
        <v>0.10293721368903261</v>
      </c>
      <c r="P699" s="3"/>
    </row>
    <row r="700" spans="1:16" hidden="1" outlineLevel="1">
      <c r="A700" s="16">
        <v>44503</v>
      </c>
      <c r="B700" s="34">
        <f>Tavola1!B615-Tavola1!B614</f>
        <v>33413</v>
      </c>
      <c r="C700" s="34">
        <f>Tavola1!C615-Tavola1!C614</f>
        <v>5565</v>
      </c>
      <c r="D700" s="34">
        <f>Tavola1!D615-Tavola1!D614</f>
        <v>398</v>
      </c>
      <c r="E700" s="34">
        <f>Tavola1!E615-Tavola1!E614</f>
        <v>-210</v>
      </c>
      <c r="F700" s="34">
        <f>Tavola1!F615-Tavola1!F614</f>
        <v>0</v>
      </c>
      <c r="G700" s="34">
        <f>Tavola1!G615-Tavola1!G614</f>
        <v>0</v>
      </c>
      <c r="H700" s="34">
        <f>Tavola1!H615-Tavola1!H614</f>
        <v>0</v>
      </c>
      <c r="I700" s="34">
        <f>Tavola1!I615</f>
        <v>4</v>
      </c>
      <c r="J700" s="34">
        <f>Tavola1!J615-Tavola1!J614</f>
        <v>-210</v>
      </c>
      <c r="K700" s="34">
        <f>Tavola1!K615-Tavola1!K614</f>
        <v>601</v>
      </c>
      <c r="L700" s="34">
        <f>Tavola1!L615-Tavola1!L614</f>
        <v>7</v>
      </c>
      <c r="M700" s="2">
        <f t="shared" si="268"/>
        <v>1.1911531439858737E-2</v>
      </c>
      <c r="N700" s="2">
        <f t="shared" si="269"/>
        <v>7.1518418688230015E-2</v>
      </c>
      <c r="P700" s="3"/>
    </row>
    <row r="701" spans="1:16" hidden="1" outlineLevel="1">
      <c r="A701" s="16">
        <v>44504</v>
      </c>
      <c r="B701" s="34">
        <f>Tavola1!B616-Tavola1!B615</f>
        <v>25266</v>
      </c>
      <c r="C701" s="34">
        <f>Tavola1!C616-Tavola1!C615</f>
        <v>5637</v>
      </c>
      <c r="D701" s="34">
        <f>Tavola1!D616-Tavola1!D615</f>
        <v>372</v>
      </c>
      <c r="E701" s="34">
        <f>Tavola1!E616-Tavola1!E615</f>
        <v>66</v>
      </c>
      <c r="F701" s="34">
        <f>Tavola1!F616-Tavola1!F615</f>
        <v>-6</v>
      </c>
      <c r="G701" s="34">
        <f>Tavola1!G616-Tavola1!G615</f>
        <v>-3</v>
      </c>
      <c r="H701" s="34">
        <f>Tavola1!H616-Tavola1!H615</f>
        <v>-3</v>
      </c>
      <c r="I701" s="34">
        <f>Tavola1!I616</f>
        <v>1</v>
      </c>
      <c r="J701" s="34">
        <f>Tavola1!J616-Tavola1!J615</f>
        <v>72</v>
      </c>
      <c r="K701" s="34">
        <f>Tavola1!K616-Tavola1!K615</f>
        <v>302</v>
      </c>
      <c r="L701" s="34">
        <f>Tavola1!L616-Tavola1!L615</f>
        <v>4</v>
      </c>
      <c r="M701" s="2">
        <f t="shared" si="268"/>
        <v>1.4723343623842318E-2</v>
      </c>
      <c r="N701" s="2">
        <f t="shared" si="269"/>
        <v>6.5992549228312936E-2</v>
      </c>
      <c r="P701" s="3"/>
    </row>
    <row r="702" spans="1:16" hidden="1" outlineLevel="1">
      <c r="A702" s="16">
        <v>44505</v>
      </c>
      <c r="B702" s="34">
        <f>Tavola1!B617-Tavola1!B616</f>
        <v>24601</v>
      </c>
      <c r="C702" s="34">
        <f>Tavola1!C617-Tavola1!C616</f>
        <v>5162</v>
      </c>
      <c r="D702" s="34">
        <f>Tavola1!D617-Tavola1!D616</f>
        <v>466</v>
      </c>
      <c r="E702" s="34">
        <f>Tavola1!E617-Tavola1!E616</f>
        <v>172</v>
      </c>
      <c r="F702" s="34">
        <f>Tavola1!F617-Tavola1!F616</f>
        <v>11</v>
      </c>
      <c r="G702" s="34">
        <f>Tavola1!G617-Tavola1!G616</f>
        <v>9</v>
      </c>
      <c r="H702" s="34">
        <f>Tavola1!H617-Tavola1!H616</f>
        <v>2</v>
      </c>
      <c r="I702" s="34">
        <f>Tavola1!I617</f>
        <v>3</v>
      </c>
      <c r="J702" s="34">
        <f>Tavola1!J617-Tavola1!J616</f>
        <v>161</v>
      </c>
      <c r="K702" s="34">
        <f>Tavola1!K617-Tavola1!K616</f>
        <v>285</v>
      </c>
      <c r="L702" s="34">
        <f>Tavola1!L617-Tavola1!L616</f>
        <v>9</v>
      </c>
      <c r="M702" s="2">
        <f t="shared" si="268"/>
        <v>1.8942319417909841E-2</v>
      </c>
      <c r="N702" s="2">
        <f t="shared" si="269"/>
        <v>9.0275087175513372E-2</v>
      </c>
      <c r="P702" s="3"/>
    </row>
    <row r="703" spans="1:16" hidden="1" outlineLevel="1">
      <c r="A703" s="16">
        <v>44506</v>
      </c>
      <c r="B703" s="34">
        <f>Tavola1!B618-Tavola1!B617</f>
        <v>21104</v>
      </c>
      <c r="C703" s="34">
        <f>Tavola1!C618-Tavola1!C617</f>
        <v>4201</v>
      </c>
      <c r="D703" s="34">
        <f>Tavola1!D618-Tavola1!D617</f>
        <v>301</v>
      </c>
      <c r="E703" s="34">
        <f>Tavola1!E618-Tavola1!E617</f>
        <v>-67</v>
      </c>
      <c r="F703" s="34">
        <f>Tavola1!F618-Tavola1!F617</f>
        <v>17</v>
      </c>
      <c r="G703" s="34">
        <f>Tavola1!G618-Tavola1!G617</f>
        <v>13</v>
      </c>
      <c r="H703" s="34">
        <f>Tavola1!H618-Tavola1!H617</f>
        <v>4</v>
      </c>
      <c r="I703" s="34">
        <f>Tavola1!I618</f>
        <v>5</v>
      </c>
      <c r="J703" s="34">
        <f>Tavola1!J618-Tavola1!J617</f>
        <v>-84</v>
      </c>
      <c r="K703" s="34">
        <f>Tavola1!K618-Tavola1!K617</f>
        <v>364</v>
      </c>
      <c r="L703" s="34">
        <f>Tavola1!L618-Tavola1!L617</f>
        <v>4</v>
      </c>
      <c r="M703" s="2">
        <f t="shared" si="268"/>
        <v>1.4262699014404853E-2</v>
      </c>
      <c r="N703" s="2">
        <f t="shared" si="269"/>
        <v>7.1649607236372287E-2</v>
      </c>
      <c r="P703" s="3"/>
    </row>
    <row r="704" spans="1:16" hidden="1" outlineLevel="1">
      <c r="A704" s="16">
        <v>44507</v>
      </c>
      <c r="B704" s="34">
        <f>Tavola1!B619-Tavola1!B618</f>
        <v>21284</v>
      </c>
      <c r="C704" s="34">
        <f>Tavola1!C619-Tavola1!C618</f>
        <v>3770</v>
      </c>
      <c r="D704" s="34">
        <f>Tavola1!D619-Tavola1!D618</f>
        <v>359</v>
      </c>
      <c r="E704" s="34">
        <f>Tavola1!E619-Tavola1!E618</f>
        <v>205</v>
      </c>
      <c r="F704" s="34">
        <f>Tavola1!F619-Tavola1!F618</f>
        <v>-5</v>
      </c>
      <c r="G704" s="34">
        <f>Tavola1!G619-Tavola1!G618</f>
        <v>-4</v>
      </c>
      <c r="H704" s="34">
        <f>Tavola1!H619-Tavola1!H618</f>
        <v>-1</v>
      </c>
      <c r="I704" s="34">
        <f>Tavola1!I619</f>
        <v>5</v>
      </c>
      <c r="J704" s="34">
        <f>Tavola1!J619-Tavola1!J618</f>
        <v>210</v>
      </c>
      <c r="K704" s="34">
        <f>Tavola1!K619-Tavola1!K618</f>
        <v>152</v>
      </c>
      <c r="L704" s="34">
        <f>Tavola1!L619-Tavola1!L618</f>
        <v>2</v>
      </c>
      <c r="M704" s="2">
        <f t="shared" si="268"/>
        <v>1.686713023867694E-2</v>
      </c>
      <c r="N704" s="2">
        <f t="shared" si="269"/>
        <v>9.5225464190981435E-2</v>
      </c>
      <c r="P704" s="3"/>
    </row>
    <row r="705" spans="1:16" collapsed="1">
      <c r="A705" t="s">
        <v>681</v>
      </c>
      <c r="B705" s="3">
        <f>SUM(B698:B704)</f>
        <v>145700</v>
      </c>
      <c r="C705" s="3">
        <f>SUM(C698:C704)</f>
        <v>30790</v>
      </c>
      <c r="D705" s="3">
        <f t="shared" ref="D705:L705" si="270">SUM(D698:D704)</f>
        <v>2573</v>
      </c>
      <c r="E705" s="3">
        <f t="shared" si="270"/>
        <v>580</v>
      </c>
      <c r="F705" s="3">
        <f t="shared" si="270"/>
        <v>41</v>
      </c>
      <c r="G705" s="3">
        <f t="shared" si="270"/>
        <v>32</v>
      </c>
      <c r="H705" s="3">
        <f t="shared" si="270"/>
        <v>9</v>
      </c>
      <c r="I705" s="3">
        <f t="shared" si="270"/>
        <v>28</v>
      </c>
      <c r="J705" s="3">
        <f t="shared" si="270"/>
        <v>539</v>
      </c>
      <c r="K705" s="3">
        <f t="shared" si="270"/>
        <v>1962</v>
      </c>
      <c r="L705" s="3">
        <f t="shared" si="270"/>
        <v>31</v>
      </c>
      <c r="M705" s="2">
        <f t="shared" si="268"/>
        <v>1.7659574468085106E-2</v>
      </c>
      <c r="N705" s="2">
        <f t="shared" si="269"/>
        <v>8.3566092887301074E-2</v>
      </c>
      <c r="P705" s="3"/>
    </row>
    <row r="706" spans="1:16" hidden="1" outlineLevel="1">
      <c r="A706" s="16">
        <v>44508</v>
      </c>
      <c r="B706" s="34">
        <f>Tavola1!B620-Tavola1!B619</f>
        <v>16071</v>
      </c>
      <c r="C706" s="34">
        <f>Tavola1!C620-Tavola1!C619</f>
        <v>7250</v>
      </c>
      <c r="D706" s="34">
        <f>Tavola1!D620-Tavola1!D619</f>
        <v>770</v>
      </c>
      <c r="E706" s="34">
        <f>Tavola1!E620-Tavola1!E619</f>
        <v>648</v>
      </c>
      <c r="F706" s="34">
        <f>Tavola1!F620-Tavola1!F619</f>
        <v>17</v>
      </c>
      <c r="G706" s="34">
        <f>Tavola1!G620-Tavola1!G619</f>
        <v>13</v>
      </c>
      <c r="H706" s="34">
        <f>Tavola1!H620-Tavola1!H619</f>
        <v>4</v>
      </c>
      <c r="I706" s="34">
        <f>Tavola1!I620</f>
        <v>6</v>
      </c>
      <c r="J706" s="34">
        <f>Tavola1!J620-Tavola1!J619</f>
        <v>631</v>
      </c>
      <c r="K706" s="34">
        <f>Tavola1!K620-Tavola1!K619</f>
        <v>121</v>
      </c>
      <c r="L706" s="34">
        <f>Tavola1!L620-Tavola1!L619</f>
        <v>1</v>
      </c>
      <c r="M706" s="2">
        <f t="shared" ref="M706" si="271">D706/B706</f>
        <v>4.791238877481177E-2</v>
      </c>
      <c r="N706" s="2">
        <f t="shared" ref="N706" si="272">D706/C706</f>
        <v>0.10620689655172413</v>
      </c>
      <c r="P706" s="3"/>
    </row>
    <row r="707" spans="1:16" hidden="1" outlineLevel="1">
      <c r="A707" s="16">
        <v>44509</v>
      </c>
      <c r="B707" s="34">
        <f>Tavola1!B621-Tavola1!B620</f>
        <v>33166</v>
      </c>
      <c r="C707" s="34">
        <f>Tavola1!C621-Tavola1!C620</f>
        <v>6815</v>
      </c>
      <c r="D707" s="34">
        <f>Tavola1!D621-Tavola1!D620</f>
        <v>504</v>
      </c>
      <c r="E707" s="34">
        <f>Tavola1!E621-Tavola1!E620</f>
        <v>199</v>
      </c>
      <c r="F707" s="34">
        <f>Tavola1!F621-Tavola1!F620</f>
        <v>15</v>
      </c>
      <c r="G707" s="34">
        <f>Tavola1!G621-Tavola1!G620</f>
        <v>13</v>
      </c>
      <c r="H707" s="34">
        <f>Tavola1!H621-Tavola1!H620</f>
        <v>2</v>
      </c>
      <c r="I707" s="34">
        <f>Tavola1!I621</f>
        <v>2</v>
      </c>
      <c r="J707" s="34">
        <f>Tavola1!J621-Tavola1!J620</f>
        <v>184</v>
      </c>
      <c r="K707" s="34">
        <f>Tavola1!K621-Tavola1!K620</f>
        <v>294</v>
      </c>
      <c r="L707" s="34">
        <f>Tavola1!L621-Tavola1!L620</f>
        <v>11</v>
      </c>
      <c r="M707" s="2">
        <f t="shared" ref="M707:M713" si="273">D707/B707</f>
        <v>1.5196285352469396E-2</v>
      </c>
      <c r="N707" s="2">
        <f t="shared" ref="N707:N713" si="274">D707/C707</f>
        <v>7.3954512105649309E-2</v>
      </c>
      <c r="P707" s="3"/>
    </row>
    <row r="708" spans="1:16" hidden="1" outlineLevel="1">
      <c r="A708" s="16">
        <v>44510</v>
      </c>
      <c r="B708" s="34">
        <f>Tavola1!B622-Tavola1!B621</f>
        <v>23284</v>
      </c>
      <c r="C708" s="34">
        <f>Tavola1!C622-Tavola1!C621</f>
        <v>6491</v>
      </c>
      <c r="D708" s="34">
        <f>Tavola1!D622-Tavola1!D621</f>
        <v>572</v>
      </c>
      <c r="E708" s="34">
        <f>Tavola1!E622-Tavola1!E621</f>
        <v>47</v>
      </c>
      <c r="F708" s="34">
        <f>Tavola1!F622-Tavola1!F621</f>
        <v>-24</v>
      </c>
      <c r="G708" s="34">
        <f>Tavola1!G622-Tavola1!G621</f>
        <v>-26</v>
      </c>
      <c r="H708" s="34">
        <f>Tavola1!H622-Tavola1!H621</f>
        <v>2</v>
      </c>
      <c r="I708" s="34">
        <f>Tavola1!I622</f>
        <v>3</v>
      </c>
      <c r="J708" s="34">
        <f>Tavola1!J622-Tavola1!J621</f>
        <v>71</v>
      </c>
      <c r="K708" s="34">
        <f>Tavola1!K622-Tavola1!K621</f>
        <v>516</v>
      </c>
      <c r="L708" s="34">
        <f>Tavola1!L622-Tavola1!L621</f>
        <v>9</v>
      </c>
      <c r="M708" s="2">
        <f t="shared" si="273"/>
        <v>2.4566225734409895E-2</v>
      </c>
      <c r="N708" s="2">
        <f t="shared" si="274"/>
        <v>8.8122015097827758E-2</v>
      </c>
      <c r="P708" s="3"/>
    </row>
    <row r="709" spans="1:16" hidden="1" outlineLevel="1">
      <c r="A709" s="16">
        <v>44511</v>
      </c>
      <c r="B709" s="34">
        <f>Tavola1!B623-Tavola1!B622</f>
        <v>26251</v>
      </c>
      <c r="C709" s="34">
        <f>Tavola1!C623-Tavola1!C622</f>
        <v>6267</v>
      </c>
      <c r="D709" s="34">
        <f>Tavola1!D623-Tavola1!D622</f>
        <v>616</v>
      </c>
      <c r="E709" s="34">
        <f>Tavola1!E623-Tavola1!E622</f>
        <v>188</v>
      </c>
      <c r="F709" s="34">
        <f>Tavola1!F623-Tavola1!F622</f>
        <v>-2</v>
      </c>
      <c r="G709" s="34">
        <f>Tavola1!G623-Tavola1!G622</f>
        <v>1</v>
      </c>
      <c r="H709" s="34">
        <f>Tavola1!H623-Tavola1!H622</f>
        <v>-3</v>
      </c>
      <c r="I709" s="34">
        <f>Tavola1!I623</f>
        <v>1</v>
      </c>
      <c r="J709" s="34">
        <f>Tavola1!J623-Tavola1!J622</f>
        <v>190</v>
      </c>
      <c r="K709" s="34">
        <f>Tavola1!K623-Tavola1!K622</f>
        <v>419</v>
      </c>
      <c r="L709" s="34">
        <f>Tavola1!L623-Tavola1!L622</f>
        <v>9</v>
      </c>
      <c r="M709" s="2">
        <f t="shared" si="273"/>
        <v>2.3465772732467336E-2</v>
      </c>
      <c r="N709" s="2">
        <f t="shared" si="274"/>
        <v>9.8292644008297431E-2</v>
      </c>
    </row>
    <row r="710" spans="1:16" hidden="1" outlineLevel="1">
      <c r="A710" s="16">
        <v>44512</v>
      </c>
      <c r="B710" s="34">
        <f>Tavola1!B624-Tavola1!B623</f>
        <v>23109</v>
      </c>
      <c r="C710" s="34">
        <f>Tavola1!C624-Tavola1!C623</f>
        <v>5988</v>
      </c>
      <c r="D710" s="34">
        <f>Tavola1!D624-Tavola1!D623</f>
        <v>546</v>
      </c>
      <c r="E710" s="34">
        <f>Tavola1!E624-Tavola1!E623</f>
        <v>126</v>
      </c>
      <c r="F710" s="34">
        <f>Tavola1!F624-Tavola1!F623</f>
        <v>-10</v>
      </c>
      <c r="G710" s="34">
        <f>Tavola1!G624-Tavola1!G623</f>
        <v>-13</v>
      </c>
      <c r="H710" s="34">
        <f>Tavola1!H624-Tavola1!H623</f>
        <v>3</v>
      </c>
      <c r="I710" s="34">
        <f>Tavola1!I624</f>
        <v>3</v>
      </c>
      <c r="J710" s="34">
        <f>Tavola1!J624-Tavola1!J623</f>
        <v>136</v>
      </c>
      <c r="K710" s="34">
        <f>Tavola1!K624-Tavola1!K623</f>
        <v>413</v>
      </c>
      <c r="L710" s="34">
        <f>Tavola1!L624-Tavola1!L623</f>
        <v>7</v>
      </c>
      <c r="M710" s="2">
        <f t="shared" si="273"/>
        <v>2.3627158250032455E-2</v>
      </c>
      <c r="N710" s="2">
        <f t="shared" si="274"/>
        <v>9.1182364729458912E-2</v>
      </c>
    </row>
    <row r="711" spans="1:16" hidden="1" outlineLevel="1">
      <c r="A711" s="16">
        <v>44513</v>
      </c>
      <c r="B711" s="34">
        <f>Tavola1!B625-Tavola1!B624</f>
        <v>20752</v>
      </c>
      <c r="C711" s="34">
        <f>Tavola1!C625-Tavola1!C624</f>
        <v>5052</v>
      </c>
      <c r="D711" s="34">
        <f>Tavola1!D625-Tavola1!D624</f>
        <v>327</v>
      </c>
      <c r="E711" s="34">
        <f>Tavola1!E625-Tavola1!E624</f>
        <v>21</v>
      </c>
      <c r="F711" s="34">
        <f>Tavola1!F625-Tavola1!F624</f>
        <v>12</v>
      </c>
      <c r="G711" s="34">
        <f>Tavola1!G625-Tavola1!G624</f>
        <v>12</v>
      </c>
      <c r="H711" s="34">
        <f>Tavola1!H625-Tavola1!H624</f>
        <v>0</v>
      </c>
      <c r="I711" s="34">
        <f>Tavola1!I625</f>
        <v>2</v>
      </c>
      <c r="J711" s="34">
        <f>Tavola1!J625-Tavola1!J624</f>
        <v>9</v>
      </c>
      <c r="K711" s="34">
        <f>Tavola1!K625-Tavola1!K624</f>
        <v>303</v>
      </c>
      <c r="L711" s="34">
        <f>Tavola1!L625-Tavola1!L624</f>
        <v>3</v>
      </c>
      <c r="M711" s="2">
        <f t="shared" si="273"/>
        <v>1.5757517347725521E-2</v>
      </c>
      <c r="N711" s="2">
        <f t="shared" si="274"/>
        <v>6.4726840855106882E-2</v>
      </c>
    </row>
    <row r="712" spans="1:16" hidden="1" outlineLevel="1">
      <c r="A712" s="16">
        <v>44514</v>
      </c>
      <c r="B712" s="34">
        <f>Tavola1!B626-Tavola1!B625</f>
        <v>21855</v>
      </c>
      <c r="C712" s="34">
        <f>Tavola1!C626-Tavola1!C625</f>
        <v>3979</v>
      </c>
      <c r="D712" s="34">
        <f>Tavola1!D626-Tavola1!D625</f>
        <v>501</v>
      </c>
      <c r="E712" s="34">
        <f>Tavola1!E626-Tavola1!E625</f>
        <v>71</v>
      </c>
      <c r="F712" s="34">
        <f>Tavola1!F626-Tavola1!F625</f>
        <v>6</v>
      </c>
      <c r="G712" s="34">
        <f>Tavola1!G626-Tavola1!G625</f>
        <v>6</v>
      </c>
      <c r="H712" s="34">
        <f>Tavola1!H626-Tavola1!H625</f>
        <v>0</v>
      </c>
      <c r="I712" s="34">
        <f>Tavola1!I626</f>
        <v>2</v>
      </c>
      <c r="J712" s="34">
        <f>Tavola1!J626-Tavola1!J625</f>
        <v>65</v>
      </c>
      <c r="K712" s="34">
        <f>Tavola1!K626-Tavola1!K625</f>
        <v>428</v>
      </c>
      <c r="L712" s="34">
        <f>Tavola1!L626-Tavola1!L625</f>
        <v>2</v>
      </c>
      <c r="M712" s="2">
        <f t="shared" si="273"/>
        <v>2.2923816060398079E-2</v>
      </c>
      <c r="N712" s="2">
        <f t="shared" si="274"/>
        <v>0.12591103292284495</v>
      </c>
    </row>
    <row r="713" spans="1:16" collapsed="1">
      <c r="A713" t="s">
        <v>699</v>
      </c>
      <c r="B713" s="3">
        <f>SUM(B706:B712)</f>
        <v>164488</v>
      </c>
      <c r="C713" s="3">
        <f>SUM(C706:C712)</f>
        <v>41842</v>
      </c>
      <c r="D713" s="3">
        <f t="shared" ref="D713:L713" si="275">SUM(D706:D712)</f>
        <v>3836</v>
      </c>
      <c r="E713" s="3">
        <f t="shared" si="275"/>
        <v>1300</v>
      </c>
      <c r="F713" s="3">
        <f t="shared" si="275"/>
        <v>14</v>
      </c>
      <c r="G713" s="3">
        <f t="shared" si="275"/>
        <v>6</v>
      </c>
      <c r="H713" s="3">
        <f t="shared" si="275"/>
        <v>8</v>
      </c>
      <c r="I713" s="3">
        <f t="shared" si="275"/>
        <v>19</v>
      </c>
      <c r="J713" s="3">
        <f t="shared" si="275"/>
        <v>1286</v>
      </c>
      <c r="K713" s="3">
        <f t="shared" si="275"/>
        <v>2494</v>
      </c>
      <c r="L713" s="3">
        <f t="shared" si="275"/>
        <v>42</v>
      </c>
      <c r="M713" s="2">
        <f t="shared" si="273"/>
        <v>2.3320850153202666E-2</v>
      </c>
      <c r="N713" s="2">
        <f t="shared" si="274"/>
        <v>9.1678218058410213E-2</v>
      </c>
      <c r="P713" s="3"/>
    </row>
    <row r="714" spans="1:16" hidden="1" outlineLevel="1">
      <c r="A714" s="16">
        <v>44515</v>
      </c>
      <c r="B714" s="34">
        <f>Tavola1!B627-Tavola1!B626</f>
        <v>13272</v>
      </c>
      <c r="C714" s="34">
        <f>Tavola1!C627-Tavola1!C626</f>
        <v>4314</v>
      </c>
      <c r="D714" s="34">
        <f>Tavola1!D627-Tavola1!D626</f>
        <v>442</v>
      </c>
      <c r="E714" s="34">
        <f>Tavola1!E627-Tavola1!E626</f>
        <v>355</v>
      </c>
      <c r="F714" s="34">
        <f>Tavola1!F627-Tavola1!F626</f>
        <v>8</v>
      </c>
      <c r="G714" s="34">
        <f>Tavola1!G627-Tavola1!G626</f>
        <v>12</v>
      </c>
      <c r="H714" s="34">
        <f>Tavola1!H627-Tavola1!H626</f>
        <v>-4</v>
      </c>
      <c r="I714" s="34">
        <f>Tavola1!I627</f>
        <v>3</v>
      </c>
      <c r="J714" s="34">
        <f>Tavola1!J627-Tavola1!J626</f>
        <v>347</v>
      </c>
      <c r="K714" s="34">
        <f>Tavola1!K627-Tavola1!K626</f>
        <v>84</v>
      </c>
      <c r="L714" s="34">
        <f>Tavola1!L627-Tavola1!L626</f>
        <v>3</v>
      </c>
      <c r="M714" s="2">
        <f t="shared" ref="M714" si="276">D714/B714</f>
        <v>3.330319469559976E-2</v>
      </c>
      <c r="N714" s="2">
        <f t="shared" ref="N714" si="277">D714/C714</f>
        <v>0.1024571163653222</v>
      </c>
    </row>
    <row r="715" spans="1:16" hidden="1" outlineLevel="1">
      <c r="A715" s="16">
        <v>44516</v>
      </c>
      <c r="B715" s="34">
        <f>Tavola1!B628-Tavola1!B627</f>
        <v>35221</v>
      </c>
      <c r="C715" s="34">
        <f>Tavola1!C628-Tavola1!C627</f>
        <v>8649</v>
      </c>
      <c r="D715" s="34">
        <f>Tavola1!D628-Tavola1!D627</f>
        <v>552</v>
      </c>
      <c r="E715" s="34">
        <f>Tavola1!E628-Tavola1!E627</f>
        <v>104</v>
      </c>
      <c r="F715" s="34">
        <f>Tavola1!F628-Tavola1!F627</f>
        <v>14</v>
      </c>
      <c r="G715" s="34">
        <f>Tavola1!G628-Tavola1!G627</f>
        <v>13</v>
      </c>
      <c r="H715" s="34">
        <f>Tavola1!H628-Tavola1!H627</f>
        <v>1</v>
      </c>
      <c r="I715" s="34">
        <f>Tavola1!I628</f>
        <v>3</v>
      </c>
      <c r="J715" s="34">
        <f>Tavola1!J628-Tavola1!J627</f>
        <v>90</v>
      </c>
      <c r="K715" s="34">
        <f>Tavola1!K628-Tavola1!K627</f>
        <v>432</v>
      </c>
      <c r="L715" s="34">
        <f>Tavola1!L628-Tavola1!L627</f>
        <v>16</v>
      </c>
      <c r="M715" s="2">
        <f t="shared" ref="M715:M721" si="278">D715/B715</f>
        <v>1.5672468129808922E-2</v>
      </c>
      <c r="N715" s="2">
        <f t="shared" ref="N715:N721" si="279">D715/C715</f>
        <v>6.3822407214706903E-2</v>
      </c>
    </row>
    <row r="716" spans="1:16" hidden="1" outlineLevel="1">
      <c r="A716" s="16">
        <v>44517</v>
      </c>
      <c r="B716" s="34">
        <f>Tavola1!B629-Tavola1!B628</f>
        <v>26376</v>
      </c>
      <c r="C716" s="34">
        <f>Tavola1!C629-Tavola1!C628</f>
        <v>6488</v>
      </c>
      <c r="D716" s="34">
        <f>Tavola1!D629-Tavola1!D628</f>
        <v>491</v>
      </c>
      <c r="E716" s="34">
        <f>Tavola1!E629-Tavola1!E628</f>
        <v>77</v>
      </c>
      <c r="F716" s="34">
        <f>Tavola1!F629-Tavola1!F628</f>
        <v>-4</v>
      </c>
      <c r="G716" s="34">
        <f>Tavola1!G629-Tavola1!G628</f>
        <v>0</v>
      </c>
      <c r="H716" s="34">
        <f>Tavola1!H629-Tavola1!H628</f>
        <v>-4</v>
      </c>
      <c r="I716" s="34">
        <f>Tavola1!I629</f>
        <v>2</v>
      </c>
      <c r="J716" s="34">
        <f>Tavola1!J629-Tavola1!J628</f>
        <v>81</v>
      </c>
      <c r="K716" s="34">
        <f>Tavola1!K629-Tavola1!K628</f>
        <v>407</v>
      </c>
      <c r="L716" s="34">
        <f>Tavola1!L629-Tavola1!L628</f>
        <v>7</v>
      </c>
      <c r="M716" s="2">
        <f t="shared" si="278"/>
        <v>1.8615407946618139E-2</v>
      </c>
      <c r="N716" s="2">
        <f t="shared" si="279"/>
        <v>7.5678175092478428E-2</v>
      </c>
    </row>
    <row r="717" spans="1:16" hidden="1" outlineLevel="1">
      <c r="A717" s="16">
        <v>44518</v>
      </c>
      <c r="B717" s="34">
        <f>Tavola1!B630-Tavola1!B629</f>
        <v>26307</v>
      </c>
      <c r="C717" s="34">
        <f>Tavola1!C630-Tavola1!C629</f>
        <v>6206</v>
      </c>
      <c r="D717" s="34">
        <f>Tavola1!D630-Tavola1!D629</f>
        <v>515</v>
      </c>
      <c r="E717" s="34">
        <f>Tavola1!E630-Tavola1!E629</f>
        <v>121</v>
      </c>
      <c r="F717" s="34">
        <f>Tavola1!F630-Tavola1!F629</f>
        <v>-6</v>
      </c>
      <c r="G717" s="34">
        <f>Tavola1!G630-Tavola1!G629</f>
        <v>-6</v>
      </c>
      <c r="H717" s="34">
        <f>Tavola1!H630-Tavola1!H629</f>
        <v>0</v>
      </c>
      <c r="I717" s="34">
        <f>Tavola1!I630</f>
        <v>3</v>
      </c>
      <c r="J717" s="34">
        <f>Tavola1!J630-Tavola1!J629</f>
        <v>127</v>
      </c>
      <c r="K717" s="34">
        <f>Tavola1!K630-Tavola1!K629</f>
        <v>385</v>
      </c>
      <c r="L717" s="34">
        <f>Tavola1!L630-Tavola1!L629</f>
        <v>9</v>
      </c>
      <c r="M717" s="2">
        <f t="shared" si="278"/>
        <v>1.9576538563880336E-2</v>
      </c>
      <c r="N717" s="2">
        <f t="shared" si="279"/>
        <v>8.2984208830164358E-2</v>
      </c>
    </row>
    <row r="718" spans="1:16" hidden="1" outlineLevel="1">
      <c r="A718" s="16">
        <v>44519</v>
      </c>
      <c r="B718" s="34">
        <f>Tavola1!B631-Tavola1!B630</f>
        <v>27358</v>
      </c>
      <c r="C718" s="34">
        <f>Tavola1!C631-Tavola1!C630</f>
        <v>6867</v>
      </c>
      <c r="D718" s="34">
        <f>Tavola1!D631-Tavola1!D630</f>
        <v>655</v>
      </c>
      <c r="E718" s="34">
        <f>Tavola1!E631-Tavola1!E630</f>
        <v>299</v>
      </c>
      <c r="F718" s="34">
        <f>Tavola1!F631-Tavola1!F630</f>
        <v>-18</v>
      </c>
      <c r="G718" s="34">
        <f>Tavola1!G631-Tavola1!G630</f>
        <v>-13</v>
      </c>
      <c r="H718" s="34">
        <f>Tavola1!H631-Tavola1!H630</f>
        <v>-5</v>
      </c>
      <c r="I718" s="34">
        <f>Tavola1!I631</f>
        <v>0</v>
      </c>
      <c r="J718" s="34">
        <f>Tavola1!J631-Tavola1!J630</f>
        <v>317</v>
      </c>
      <c r="K718" s="34">
        <f>Tavola1!K631-Tavola1!K630</f>
        <v>350</v>
      </c>
      <c r="L718" s="34">
        <f>Tavola1!L631-Tavola1!L630</f>
        <v>6</v>
      </c>
      <c r="M718" s="2">
        <f t="shared" si="278"/>
        <v>2.3941808611740625E-2</v>
      </c>
      <c r="N718" s="2">
        <f t="shared" si="279"/>
        <v>9.5383719236930245E-2</v>
      </c>
    </row>
    <row r="719" spans="1:16" hidden="1" outlineLevel="1">
      <c r="A719" s="16">
        <v>44520</v>
      </c>
      <c r="B719" s="34">
        <f>Tavola1!B632-Tavola1!B631</f>
        <v>25059</v>
      </c>
      <c r="C719" s="34">
        <f>Tavola1!C632-Tavola1!C631</f>
        <v>6570</v>
      </c>
      <c r="D719" s="34">
        <f>Tavola1!D632-Tavola1!D631</f>
        <v>648</v>
      </c>
      <c r="E719" s="34">
        <f>Tavola1!E632-Tavola1!E631</f>
        <v>59</v>
      </c>
      <c r="F719" s="34">
        <f>Tavola1!F632-Tavola1!F631</f>
        <v>16</v>
      </c>
      <c r="G719" s="34">
        <f>Tavola1!G632-Tavola1!G631</f>
        <v>18</v>
      </c>
      <c r="H719" s="34">
        <f>Tavola1!H632-Tavola1!H631</f>
        <v>-2</v>
      </c>
      <c r="I719" s="34">
        <f>Tavola1!I632</f>
        <v>2</v>
      </c>
      <c r="J719" s="34">
        <f>Tavola1!J632-Tavola1!J631</f>
        <v>43</v>
      </c>
      <c r="K719" s="34">
        <f>Tavola1!K632-Tavola1!K631</f>
        <v>583</v>
      </c>
      <c r="L719" s="34">
        <f>Tavola1!L632-Tavola1!L631</f>
        <v>6</v>
      </c>
      <c r="M719" s="2">
        <f t="shared" si="278"/>
        <v>2.5858972824135042E-2</v>
      </c>
      <c r="N719" s="2">
        <f t="shared" si="279"/>
        <v>9.8630136986301367E-2</v>
      </c>
    </row>
    <row r="720" spans="1:16" hidden="1" outlineLevel="1">
      <c r="A720" s="16">
        <v>44521</v>
      </c>
      <c r="B720" s="34">
        <f>Tavola1!B633-Tavola1!B632</f>
        <v>22766</v>
      </c>
      <c r="C720" s="34">
        <f>Tavola1!C633-Tavola1!C632</f>
        <v>5310</v>
      </c>
      <c r="D720" s="34">
        <f>Tavola1!D633-Tavola1!D632</f>
        <v>567</v>
      </c>
      <c r="E720" s="34">
        <f>Tavola1!E633-Tavola1!E632</f>
        <v>290</v>
      </c>
      <c r="F720" s="34">
        <f>Tavola1!F633-Tavola1!F632</f>
        <v>-7</v>
      </c>
      <c r="G720" s="34">
        <f>Tavola1!G633-Tavola1!G632</f>
        <v>-11</v>
      </c>
      <c r="H720" s="34">
        <f>Tavola1!H633-Tavola1!H632</f>
        <v>4</v>
      </c>
      <c r="I720" s="34">
        <f>Tavola1!I633</f>
        <v>5</v>
      </c>
      <c r="J720" s="34">
        <f>Tavola1!J633-Tavola1!J632</f>
        <v>297</v>
      </c>
      <c r="K720" s="34">
        <f>Tavola1!K633-Tavola1!K632</f>
        <v>268</v>
      </c>
      <c r="L720" s="34">
        <f>Tavola1!L633-Tavola1!L632</f>
        <v>9</v>
      </c>
      <c r="M720" s="2">
        <f t="shared" si="278"/>
        <v>2.4905560924185187E-2</v>
      </c>
      <c r="N720" s="2">
        <f t="shared" si="279"/>
        <v>0.10677966101694915</v>
      </c>
    </row>
    <row r="721" spans="1:16" collapsed="1">
      <c r="A721" t="s">
        <v>719</v>
      </c>
      <c r="B721" s="3">
        <f>SUM(B714:B720)</f>
        <v>176359</v>
      </c>
      <c r="C721" s="3">
        <f>SUM(C714:C720)</f>
        <v>44404</v>
      </c>
      <c r="D721" s="3">
        <f>SUM(D714:D720)-109</f>
        <v>3761</v>
      </c>
      <c r="E721" s="3">
        <f t="shared" ref="E721:L721" si="280">SUM(E714:E720)</f>
        <v>1305</v>
      </c>
      <c r="F721" s="3">
        <f t="shared" si="280"/>
        <v>3</v>
      </c>
      <c r="G721" s="3">
        <f t="shared" si="280"/>
        <v>13</v>
      </c>
      <c r="H721" s="3">
        <f t="shared" si="280"/>
        <v>-10</v>
      </c>
      <c r="I721" s="3">
        <f t="shared" si="280"/>
        <v>18</v>
      </c>
      <c r="J721" s="3">
        <f t="shared" si="280"/>
        <v>1302</v>
      </c>
      <c r="K721" s="3">
        <f t="shared" si="280"/>
        <v>2509</v>
      </c>
      <c r="L721" s="3">
        <f t="shared" si="280"/>
        <v>56</v>
      </c>
      <c r="M721" s="2">
        <f t="shared" si="278"/>
        <v>2.1325818359142431E-2</v>
      </c>
      <c r="N721" s="2">
        <f t="shared" si="279"/>
        <v>8.4699576614719399E-2</v>
      </c>
      <c r="P721" s="3"/>
    </row>
    <row r="722" spans="1:16" hidden="1" outlineLevel="1">
      <c r="A722" s="16">
        <v>44522</v>
      </c>
      <c r="B722" s="34">
        <f>Tavola1!B634-Tavola1!B633</f>
        <v>13927</v>
      </c>
      <c r="C722" s="34">
        <f>Tavola1!C634-Tavola1!C633</f>
        <v>4025</v>
      </c>
      <c r="D722" s="34">
        <f>Tavola1!D634-Tavola1!D633</f>
        <v>514</v>
      </c>
      <c r="E722" s="34">
        <f>Tavola1!E634-Tavola1!E633</f>
        <v>396</v>
      </c>
      <c r="F722" s="34">
        <f>Tavola1!F634-Tavola1!F633</f>
        <v>14</v>
      </c>
      <c r="G722" s="34">
        <f>Tavola1!G634-Tavola1!G633</f>
        <v>13</v>
      </c>
      <c r="H722" s="34">
        <f>Tavola1!H634-Tavola1!H633</f>
        <v>1</v>
      </c>
      <c r="I722" s="34">
        <f>Tavola1!I634</f>
        <v>2</v>
      </c>
      <c r="J722" s="34">
        <f>Tavola1!J634-Tavola1!J633</f>
        <v>382</v>
      </c>
      <c r="K722" s="34">
        <f>Tavola1!K634-Tavola1!K633</f>
        <v>118</v>
      </c>
      <c r="L722" s="34">
        <f>Tavola1!L634-Tavola1!L633</f>
        <v>0</v>
      </c>
      <c r="M722" s="2">
        <f t="shared" ref="M722" si="281">D722/B722</f>
        <v>3.6906727938536658E-2</v>
      </c>
      <c r="N722" s="2">
        <f t="shared" ref="N722" si="282">D722/C722</f>
        <v>0.12770186335403727</v>
      </c>
    </row>
    <row r="723" spans="1:16" hidden="1" outlineLevel="1">
      <c r="A723" s="16">
        <v>44523</v>
      </c>
      <c r="B723" s="34">
        <f>Tavola1!B635-Tavola1!B634</f>
        <v>34683</v>
      </c>
      <c r="C723" s="34">
        <f>Tavola1!C635-Tavola1!C634</f>
        <v>7606</v>
      </c>
      <c r="D723" s="34">
        <f>Tavola1!D635-Tavola1!D634</f>
        <v>505</v>
      </c>
      <c r="E723" s="34">
        <f>Tavola1!E635-Tavola1!E634</f>
        <v>125</v>
      </c>
      <c r="F723" s="34">
        <f>Tavola1!F635-Tavola1!F634</f>
        <v>-11</v>
      </c>
      <c r="G723" s="34">
        <f>Tavola1!G635-Tavola1!G634</f>
        <v>-12</v>
      </c>
      <c r="H723" s="34">
        <f>Tavola1!H635-Tavola1!H634</f>
        <v>1</v>
      </c>
      <c r="I723" s="34">
        <f>Tavola1!I635</f>
        <v>2</v>
      </c>
      <c r="J723" s="34">
        <f>Tavola1!J635-Tavola1!J634</f>
        <v>136</v>
      </c>
      <c r="K723" s="34">
        <f>Tavola1!K635-Tavola1!K634</f>
        <v>364</v>
      </c>
      <c r="L723" s="34">
        <f>Tavola1!L635-Tavola1!L634</f>
        <v>16</v>
      </c>
      <c r="M723" s="2">
        <f t="shared" ref="M723:M729" si="283">D723/B723</f>
        <v>1.4560447481475074E-2</v>
      </c>
      <c r="N723" s="2">
        <f t="shared" ref="N723:N729" si="284">D723/C723</f>
        <v>6.6394951354194057E-2</v>
      </c>
    </row>
    <row r="724" spans="1:16" hidden="1" outlineLevel="1">
      <c r="A724" s="16">
        <v>44524</v>
      </c>
      <c r="B724" s="34">
        <f>Tavola1!B636-Tavola1!B635</f>
        <v>26385</v>
      </c>
      <c r="C724" s="34">
        <f>Tavola1!C636-Tavola1!C635</f>
        <v>8425</v>
      </c>
      <c r="D724" s="34">
        <f>Tavola1!D636-Tavola1!D635</f>
        <v>702</v>
      </c>
      <c r="E724" s="34">
        <f>Tavola1!E636-Tavola1!E635</f>
        <v>195</v>
      </c>
      <c r="F724" s="34">
        <f>Tavola1!F636-Tavola1!F635</f>
        <v>2</v>
      </c>
      <c r="G724" s="34">
        <f>Tavola1!G636-Tavola1!G635</f>
        <v>3</v>
      </c>
      <c r="H724" s="34">
        <f>Tavola1!H636-Tavola1!H635</f>
        <v>-1</v>
      </c>
      <c r="I724" s="34">
        <f>Tavola1!I636</f>
        <v>2</v>
      </c>
      <c r="J724" s="34">
        <f>Tavola1!J636-Tavola1!J635</f>
        <v>193</v>
      </c>
      <c r="K724" s="34">
        <f>Tavola1!K636-Tavola1!K635</f>
        <v>501</v>
      </c>
      <c r="L724" s="34">
        <f>Tavola1!L636-Tavola1!L635</f>
        <v>6</v>
      </c>
      <c r="M724" s="2">
        <f t="shared" si="283"/>
        <v>2.6606026151222286E-2</v>
      </c>
      <c r="N724" s="2">
        <f t="shared" si="284"/>
        <v>8.3323442136498518E-2</v>
      </c>
    </row>
    <row r="725" spans="1:16" hidden="1" outlineLevel="1">
      <c r="A725" s="16">
        <v>44525</v>
      </c>
      <c r="B725" s="34">
        <f>Tavola1!B637-Tavola1!B636</f>
        <v>28753</v>
      </c>
      <c r="C725" s="34">
        <f>Tavola1!C637-Tavola1!C636</f>
        <v>7403</v>
      </c>
      <c r="D725" s="34">
        <f>Tavola1!D637-Tavola1!D636</f>
        <v>655</v>
      </c>
      <c r="E725" s="34">
        <f>Tavola1!E637-Tavola1!E636</f>
        <v>206</v>
      </c>
      <c r="F725" s="34">
        <f>Tavola1!F637-Tavola1!F636</f>
        <v>-8</v>
      </c>
      <c r="G725" s="34">
        <f>Tavola1!G637-Tavola1!G636</f>
        <v>-8</v>
      </c>
      <c r="H725" s="34">
        <f>Tavola1!H637-Tavola1!H636</f>
        <v>0</v>
      </c>
      <c r="I725" s="34">
        <f>Tavola1!I637</f>
        <v>2</v>
      </c>
      <c r="J725" s="34">
        <f>Tavola1!J637-Tavola1!J636</f>
        <v>214</v>
      </c>
      <c r="K725" s="34">
        <f>Tavola1!K637-Tavola1!K636</f>
        <v>444</v>
      </c>
      <c r="L725" s="34">
        <f>Tavola1!L637-Tavola1!L636</f>
        <v>5</v>
      </c>
      <c r="M725" s="2">
        <f t="shared" si="283"/>
        <v>2.2780231628004036E-2</v>
      </c>
      <c r="N725" s="2">
        <f t="shared" si="284"/>
        <v>8.8477644198297983E-2</v>
      </c>
    </row>
    <row r="726" spans="1:16" hidden="1" outlineLevel="1">
      <c r="A726" s="16">
        <v>44526</v>
      </c>
      <c r="B726" s="34">
        <f>Tavola1!B638-Tavola1!B637</f>
        <v>27091</v>
      </c>
      <c r="C726" s="34">
        <f>Tavola1!C638-Tavola1!C637</f>
        <v>6732</v>
      </c>
      <c r="D726" s="34">
        <f>Tavola1!D638-Tavola1!D637</f>
        <v>809</v>
      </c>
      <c r="E726" s="34">
        <f>Tavola1!E638-Tavola1!E637</f>
        <v>-65</v>
      </c>
      <c r="F726" s="34">
        <f>Tavola1!F638-Tavola1!F637</f>
        <v>-5</v>
      </c>
      <c r="G726" s="34">
        <f>Tavola1!G638-Tavola1!G637</f>
        <v>-7</v>
      </c>
      <c r="H726" s="34">
        <f>Tavola1!H638-Tavola1!H637</f>
        <v>2</v>
      </c>
      <c r="I726" s="34">
        <f>Tavola1!I638</f>
        <v>5</v>
      </c>
      <c r="J726" s="34">
        <f>Tavola1!J638-Tavola1!J637</f>
        <v>-60</v>
      </c>
      <c r="K726" s="34">
        <f>Tavola1!K638-Tavola1!K637</f>
        <v>868</v>
      </c>
      <c r="L726" s="34">
        <f>Tavola1!L638-Tavola1!L637</f>
        <v>6</v>
      </c>
      <c r="M726" s="2">
        <f t="shared" si="283"/>
        <v>2.9862315898268797E-2</v>
      </c>
      <c r="N726" s="2">
        <f t="shared" si="284"/>
        <v>0.12017231134878194</v>
      </c>
    </row>
    <row r="727" spans="1:16" hidden="1" outlineLevel="1">
      <c r="A727" s="16">
        <v>44527</v>
      </c>
      <c r="B727" s="34">
        <f>Tavola1!B639-Tavola1!B638</f>
        <v>26726</v>
      </c>
      <c r="C727" s="34">
        <f>Tavola1!C639-Tavola1!C638</f>
        <v>7143</v>
      </c>
      <c r="D727" s="34">
        <f>Tavola1!D639-Tavola1!D638</f>
        <v>645</v>
      </c>
      <c r="E727" s="34">
        <f>Tavola1!E639-Tavola1!E638</f>
        <v>137</v>
      </c>
      <c r="F727" s="34">
        <f>Tavola1!F639-Tavola1!F638</f>
        <v>-4</v>
      </c>
      <c r="G727" s="34">
        <f>Tavola1!G639-Tavola1!G638</f>
        <v>-6</v>
      </c>
      <c r="H727" s="34">
        <f>Tavola1!H639-Tavola1!H638</f>
        <v>2</v>
      </c>
      <c r="I727" s="34">
        <f>Tavola1!I639</f>
        <v>4</v>
      </c>
      <c r="J727" s="34">
        <f>Tavola1!J639-Tavola1!J638</f>
        <v>141</v>
      </c>
      <c r="K727" s="34">
        <f>Tavola1!K639-Tavola1!K638</f>
        <v>500</v>
      </c>
      <c r="L727" s="34">
        <f>Tavola1!L639-Tavola1!L638</f>
        <v>8</v>
      </c>
      <c r="M727" s="2">
        <f t="shared" si="283"/>
        <v>2.413380228990496E-2</v>
      </c>
      <c r="N727" s="2">
        <f t="shared" si="284"/>
        <v>9.0298194036119273E-2</v>
      </c>
    </row>
    <row r="728" spans="1:16" hidden="1" outlineLevel="1">
      <c r="A728" s="16">
        <v>44528</v>
      </c>
      <c r="B728" s="34">
        <f>Tavola1!B640-Tavola1!B639</f>
        <v>24785</v>
      </c>
      <c r="C728" s="34">
        <f>Tavola1!C640-Tavola1!C639</f>
        <v>5882</v>
      </c>
      <c r="D728" s="34">
        <f>Tavola1!D640-Tavola1!D639</f>
        <v>777</v>
      </c>
      <c r="E728" s="34">
        <f>Tavola1!E640-Tavola1!E639</f>
        <v>471</v>
      </c>
      <c r="F728" s="34">
        <f>Tavola1!F640-Tavola1!F639</f>
        <v>-8</v>
      </c>
      <c r="G728" s="34">
        <f>Tavola1!G640-Tavola1!G639</f>
        <v>-8</v>
      </c>
      <c r="H728" s="34">
        <f>Tavola1!H640-Tavola1!H639</f>
        <v>0</v>
      </c>
      <c r="I728" s="34">
        <f>Tavola1!I640</f>
        <v>0</v>
      </c>
      <c r="J728" s="34">
        <f>Tavola1!J640-Tavola1!J639</f>
        <v>479</v>
      </c>
      <c r="K728" s="34">
        <f>Tavola1!K640-Tavola1!K639</f>
        <v>302</v>
      </c>
      <c r="L728" s="34">
        <f>Tavola1!L640-Tavola1!L639</f>
        <v>4</v>
      </c>
      <c r="M728" s="2">
        <f t="shared" si="283"/>
        <v>3.1349606616905383E-2</v>
      </c>
      <c r="N728" s="2">
        <f t="shared" si="284"/>
        <v>0.13209792587555252</v>
      </c>
    </row>
    <row r="729" spans="1:16" collapsed="1">
      <c r="A729" t="s">
        <v>734</v>
      </c>
      <c r="B729" s="3">
        <f>SUM(B722:B728)</f>
        <v>182350</v>
      </c>
      <c r="C729" s="3">
        <f>SUM(C722:C728)</f>
        <v>47216</v>
      </c>
      <c r="D729" s="3">
        <f>SUM(D722:D728)-109</f>
        <v>4498</v>
      </c>
      <c r="E729" s="3">
        <f t="shared" ref="E729:L729" si="285">SUM(E722:E728)</f>
        <v>1465</v>
      </c>
      <c r="F729" s="3">
        <f t="shared" si="285"/>
        <v>-20</v>
      </c>
      <c r="G729" s="3">
        <f t="shared" si="285"/>
        <v>-25</v>
      </c>
      <c r="H729" s="3">
        <f t="shared" si="285"/>
        <v>5</v>
      </c>
      <c r="I729" s="3">
        <f t="shared" si="285"/>
        <v>17</v>
      </c>
      <c r="J729" s="3">
        <f t="shared" si="285"/>
        <v>1485</v>
      </c>
      <c r="K729" s="3">
        <f t="shared" si="285"/>
        <v>3097</v>
      </c>
      <c r="L729" s="3">
        <f t="shared" si="285"/>
        <v>45</v>
      </c>
      <c r="M729" s="2">
        <f t="shared" si="283"/>
        <v>2.4666849465313955E-2</v>
      </c>
      <c r="N729" s="2">
        <f t="shared" si="284"/>
        <v>9.5264317180616745E-2</v>
      </c>
      <c r="P729" s="3"/>
    </row>
    <row r="730" spans="1:16" hidden="1" outlineLevel="1">
      <c r="A730" s="16">
        <v>44529</v>
      </c>
      <c r="B730" s="34">
        <f>Tavola1!B641-Tavola1!B640</f>
        <v>14736</v>
      </c>
      <c r="C730" s="34">
        <f>Tavola1!C641-Tavola1!C640</f>
        <v>4837</v>
      </c>
      <c r="D730" s="34">
        <f>Tavola1!D641-Tavola1!D640</f>
        <v>559</v>
      </c>
      <c r="E730" s="34">
        <f>Tavola1!E641-Tavola1!E640</f>
        <v>361</v>
      </c>
      <c r="F730" s="34">
        <f>Tavola1!F641-Tavola1!F640</f>
        <v>6</v>
      </c>
      <c r="G730" s="34">
        <f>Tavola1!G641-Tavola1!G640</f>
        <v>7</v>
      </c>
      <c r="H730" s="34">
        <f>Tavola1!H641-Tavola1!H640</f>
        <v>-1</v>
      </c>
      <c r="I730" s="34">
        <f>Tavola1!I641</f>
        <v>2</v>
      </c>
      <c r="J730" s="34">
        <f>Tavola1!J641-Tavola1!J640</f>
        <v>355</v>
      </c>
      <c r="K730" s="34">
        <f>Tavola1!K641-Tavola1!K640</f>
        <v>192</v>
      </c>
      <c r="L730" s="34">
        <f>Tavola1!L641-Tavola1!L640</f>
        <v>6</v>
      </c>
      <c r="M730" s="2">
        <f t="shared" ref="M730" si="286">D730/B730</f>
        <v>3.7934310532030405E-2</v>
      </c>
      <c r="N730" s="2">
        <f t="shared" ref="N730" si="287">D730/C730</f>
        <v>0.11556750051684929</v>
      </c>
    </row>
    <row r="731" spans="1:16" hidden="1" outlineLevel="1">
      <c r="A731" s="16">
        <v>44530</v>
      </c>
      <c r="B731" s="34">
        <f>Tavola1!B642-Tavola1!B641</f>
        <v>32398</v>
      </c>
      <c r="C731" s="34">
        <f>Tavola1!C642-Tavola1!C641</f>
        <v>6867</v>
      </c>
      <c r="D731" s="34">
        <f>Tavola1!D642-Tavola1!D641</f>
        <v>545</v>
      </c>
      <c r="E731" s="34">
        <f>Tavola1!E642-Tavola1!E641</f>
        <v>337</v>
      </c>
      <c r="F731" s="34">
        <f>Tavola1!F642-Tavola1!F641</f>
        <v>-14</v>
      </c>
      <c r="G731" s="34">
        <f>Tavola1!G642-Tavola1!G641</f>
        <v>-13</v>
      </c>
      <c r="H731" s="34">
        <f>Tavola1!H642-Tavola1!H641</f>
        <v>-1</v>
      </c>
      <c r="I731" s="34">
        <f>Tavola1!I642</f>
        <v>2</v>
      </c>
      <c r="J731" s="34">
        <f>Tavola1!J642-Tavola1!J641</f>
        <v>351</v>
      </c>
      <c r="K731" s="34">
        <f>Tavola1!K642-Tavola1!K641</f>
        <v>200</v>
      </c>
      <c r="L731" s="34">
        <f>Tavola1!L642-Tavola1!L641</f>
        <v>8</v>
      </c>
      <c r="M731" s="2">
        <f t="shared" ref="M731:M737" si="288">D731/B731</f>
        <v>1.6822026050990802E-2</v>
      </c>
      <c r="N731" s="2">
        <f t="shared" ref="N731:N737" si="289">D731/C731</f>
        <v>7.9365079365079361E-2</v>
      </c>
    </row>
    <row r="732" spans="1:16" hidden="1" outlineLevel="1">
      <c r="A732" s="16">
        <v>44531</v>
      </c>
      <c r="B732" s="34">
        <f>Tavola1!B643-Tavola1!B642</f>
        <v>27940</v>
      </c>
      <c r="C732" s="34">
        <f>Tavola1!C643-Tavola1!C642</f>
        <v>8910</v>
      </c>
      <c r="D732" s="34">
        <f>Tavola1!D643-Tavola1!D642</f>
        <v>729</v>
      </c>
      <c r="E732" s="34">
        <f>Tavola1!E643-Tavola1!E642</f>
        <v>92</v>
      </c>
      <c r="F732" s="34">
        <f>Tavola1!F643-Tavola1!F642</f>
        <v>0</v>
      </c>
      <c r="G732" s="34">
        <f>Tavola1!G643-Tavola1!G642</f>
        <v>0</v>
      </c>
      <c r="H732" s="34">
        <f>Tavola1!H643-Tavola1!H642</f>
        <v>0</v>
      </c>
      <c r="I732" s="34">
        <f>Tavola1!I643</f>
        <v>2</v>
      </c>
      <c r="J732" s="34">
        <f>Tavola1!J643-Tavola1!J642</f>
        <v>92</v>
      </c>
      <c r="K732" s="34">
        <f>Tavola1!K643-Tavola1!K642</f>
        <v>628</v>
      </c>
      <c r="L732" s="34">
        <f>Tavola1!L643-Tavola1!L642</f>
        <v>9</v>
      </c>
      <c r="M732" s="2">
        <f t="shared" si="288"/>
        <v>2.6091624910522547E-2</v>
      </c>
      <c r="N732" s="2">
        <f t="shared" si="289"/>
        <v>8.1818181818181818E-2</v>
      </c>
    </row>
    <row r="733" spans="1:16" hidden="1" outlineLevel="1">
      <c r="A733" s="16">
        <v>44532</v>
      </c>
      <c r="B733" s="34">
        <f>Tavola1!B644-Tavola1!B643</f>
        <v>32711</v>
      </c>
      <c r="C733" s="34">
        <f>Tavola1!C644-Tavola1!C643</f>
        <v>9957</v>
      </c>
      <c r="D733" s="34">
        <f>Tavola1!D644-Tavola1!D643</f>
        <v>675</v>
      </c>
      <c r="E733" s="34">
        <f>Tavola1!E644-Tavola1!E643</f>
        <v>-77</v>
      </c>
      <c r="F733" s="34">
        <f>Tavola1!F644-Tavola1!F643</f>
        <v>0</v>
      </c>
      <c r="G733" s="34">
        <f>Tavola1!G644-Tavola1!G643</f>
        <v>-1</v>
      </c>
      <c r="H733" s="34">
        <f>Tavola1!H644-Tavola1!H643</f>
        <v>1</v>
      </c>
      <c r="I733" s="34">
        <f>Tavola1!I644</f>
        <v>3</v>
      </c>
      <c r="J733" s="34">
        <f>Tavola1!J644-Tavola1!J643</f>
        <v>-77</v>
      </c>
      <c r="K733" s="34">
        <f>Tavola1!K644-Tavola1!K643</f>
        <v>748</v>
      </c>
      <c r="L733" s="34">
        <f>Tavola1!L644-Tavola1!L643</f>
        <v>4</v>
      </c>
      <c r="M733" s="2">
        <f t="shared" si="288"/>
        <v>2.0635260309987465E-2</v>
      </c>
      <c r="N733" s="2">
        <f t="shared" si="289"/>
        <v>6.7791503464899067E-2</v>
      </c>
    </row>
    <row r="734" spans="1:16" hidden="1" outlineLevel="1">
      <c r="A734" s="16">
        <v>44533</v>
      </c>
      <c r="B734" s="34">
        <f>Tavola1!B645-Tavola1!B644</f>
        <v>26359</v>
      </c>
      <c r="C734" s="34">
        <f>Tavola1!C645-Tavola1!C644</f>
        <v>7511</v>
      </c>
      <c r="D734" s="34">
        <f>Tavola1!D645-Tavola1!D644</f>
        <v>836</v>
      </c>
      <c r="E734" s="34">
        <f>Tavola1!E645-Tavola1!E644</f>
        <v>262</v>
      </c>
      <c r="F734" s="34">
        <f>Tavola1!F645-Tavola1!F644</f>
        <v>5</v>
      </c>
      <c r="G734" s="34">
        <f>Tavola1!G645-Tavola1!G644</f>
        <v>4</v>
      </c>
      <c r="H734" s="34">
        <f>Tavola1!H645-Tavola1!H644</f>
        <v>1</v>
      </c>
      <c r="I734" s="34">
        <f>Tavola1!I645</f>
        <v>1</v>
      </c>
      <c r="J734" s="34">
        <f>Tavola1!J645-Tavola1!J644</f>
        <v>257</v>
      </c>
      <c r="K734" s="34">
        <f>Tavola1!K645-Tavola1!K644</f>
        <v>569</v>
      </c>
      <c r="L734" s="34">
        <f>Tavola1!L645-Tavola1!L644</f>
        <v>5</v>
      </c>
      <c r="M734" s="2">
        <f t="shared" si="288"/>
        <v>3.1715922455328352E-2</v>
      </c>
      <c r="N734" s="2">
        <f t="shared" si="289"/>
        <v>0.11130342164824923</v>
      </c>
    </row>
    <row r="735" spans="1:16" hidden="1" outlineLevel="1">
      <c r="A735" s="16">
        <v>44534</v>
      </c>
      <c r="B735" s="34">
        <f>Tavola1!B646-Tavola1!B645</f>
        <v>25952</v>
      </c>
      <c r="C735" s="34">
        <f>Tavola1!C646-Tavola1!C645</f>
        <v>5663</v>
      </c>
      <c r="D735" s="34">
        <f>Tavola1!D646-Tavola1!D645</f>
        <v>549</v>
      </c>
      <c r="E735" s="34">
        <f>Tavola1!E646-Tavola1!E645</f>
        <v>23</v>
      </c>
      <c r="F735" s="34">
        <f>Tavola1!F646-Tavola1!F645</f>
        <v>-11</v>
      </c>
      <c r="G735" s="34">
        <f>Tavola1!G646-Tavola1!G645</f>
        <v>-11</v>
      </c>
      <c r="H735" s="34">
        <f>Tavola1!H646-Tavola1!H645</f>
        <v>0</v>
      </c>
      <c r="I735" s="34">
        <f>Tavola1!I646</f>
        <v>3</v>
      </c>
      <c r="J735" s="34">
        <f>Tavola1!J646-Tavola1!J645</f>
        <v>34</v>
      </c>
      <c r="K735" s="34">
        <f>Tavola1!K646-Tavola1!K645</f>
        <v>521</v>
      </c>
      <c r="L735" s="34">
        <f>Tavola1!L646-Tavola1!L645</f>
        <v>5</v>
      </c>
      <c r="M735" s="2">
        <f t="shared" si="288"/>
        <v>2.1154438964241677E-2</v>
      </c>
      <c r="N735" s="2">
        <f t="shared" si="289"/>
        <v>9.6945082111954795E-2</v>
      </c>
    </row>
    <row r="736" spans="1:16" hidden="1" outlineLevel="1">
      <c r="A736" s="16">
        <v>44535</v>
      </c>
      <c r="B736" s="34">
        <f>Tavola1!B647-Tavola1!B646</f>
        <v>25285</v>
      </c>
      <c r="C736" s="34">
        <f>Tavola1!C647-Tavola1!C646</f>
        <v>6101</v>
      </c>
      <c r="D736" s="34">
        <f>Tavola1!D647-Tavola1!D646</f>
        <v>870</v>
      </c>
      <c r="E736" s="34">
        <f>Tavola1!E647-Tavola1!E646</f>
        <v>472</v>
      </c>
      <c r="F736" s="34">
        <f>Tavola1!F647-Tavola1!F646</f>
        <v>2</v>
      </c>
      <c r="G736" s="34">
        <f>Tavola1!G647-Tavola1!G646</f>
        <v>4</v>
      </c>
      <c r="H736" s="34">
        <f>Tavola1!H647-Tavola1!H646</f>
        <v>-2</v>
      </c>
      <c r="I736" s="34">
        <f>Tavola1!I647</f>
        <v>1</v>
      </c>
      <c r="J736" s="34">
        <f>Tavola1!J647-Tavola1!J646</f>
        <v>470</v>
      </c>
      <c r="K736" s="34">
        <f>Tavola1!K647-Tavola1!K646</f>
        <v>392</v>
      </c>
      <c r="L736" s="34">
        <f>Tavola1!L647-Tavola1!L646</f>
        <v>6</v>
      </c>
      <c r="M736" s="2">
        <f t="shared" si="288"/>
        <v>3.4407751631402014E-2</v>
      </c>
      <c r="N736" s="2">
        <f t="shared" si="289"/>
        <v>0.14259957384035404</v>
      </c>
    </row>
    <row r="737" spans="1:16" collapsed="1">
      <c r="A737" t="s">
        <v>750</v>
      </c>
      <c r="B737" s="3">
        <f>SUM(B730:B736)</f>
        <v>185381</v>
      </c>
      <c r="C737" s="3">
        <f>SUM(C730:C736)</f>
        <v>49846</v>
      </c>
      <c r="D737" s="3">
        <f>SUM(D730:D736)-109</f>
        <v>4654</v>
      </c>
      <c r="E737" s="3">
        <f t="shared" ref="E737:L737" si="290">SUM(E730:E736)</f>
        <v>1470</v>
      </c>
      <c r="F737" s="3">
        <f t="shared" si="290"/>
        <v>-12</v>
      </c>
      <c r="G737" s="3">
        <f t="shared" si="290"/>
        <v>-10</v>
      </c>
      <c r="H737" s="3">
        <f t="shared" si="290"/>
        <v>-2</v>
      </c>
      <c r="I737" s="3">
        <f t="shared" si="290"/>
        <v>14</v>
      </c>
      <c r="J737" s="3">
        <f t="shared" si="290"/>
        <v>1482</v>
      </c>
      <c r="K737" s="3">
        <f t="shared" si="290"/>
        <v>3250</v>
      </c>
      <c r="L737" s="3">
        <f t="shared" si="290"/>
        <v>43</v>
      </c>
      <c r="M737" s="2">
        <f t="shared" si="288"/>
        <v>2.5105053915989235E-2</v>
      </c>
      <c r="N737" s="2">
        <f t="shared" si="289"/>
        <v>9.3367572122136186E-2</v>
      </c>
      <c r="P737" s="3"/>
    </row>
    <row r="738" spans="1:16" hidden="1" outlineLevel="2">
      <c r="A738" s="16">
        <v>44536</v>
      </c>
      <c r="B738" s="34">
        <f>Tavola1!B648-Tavola1!B647</f>
        <v>14969</v>
      </c>
      <c r="C738" s="34">
        <f>Tavola1!C648-Tavola1!C647</f>
        <v>4483</v>
      </c>
      <c r="D738" s="34">
        <f>Tavola1!D648-Tavola1!D647</f>
        <v>505</v>
      </c>
      <c r="E738" s="34">
        <f>Tavola1!E648-Tavola1!E647</f>
        <v>386</v>
      </c>
      <c r="F738" s="34">
        <f>Tavola1!F648-Tavola1!F647</f>
        <v>15</v>
      </c>
      <c r="G738" s="34">
        <f>Tavola1!G648-Tavola1!G647</f>
        <v>13</v>
      </c>
      <c r="H738" s="34">
        <f>Tavola1!H648-Tavola1!H647</f>
        <v>2</v>
      </c>
      <c r="I738" s="34">
        <f>Tavola1!I648</f>
        <v>3</v>
      </c>
      <c r="J738" s="34">
        <f>Tavola1!J648-Tavola1!J647</f>
        <v>371</v>
      </c>
      <c r="K738" s="34">
        <f>Tavola1!K648-Tavola1!K647</f>
        <v>113</v>
      </c>
      <c r="L738" s="34">
        <f>Tavola1!L648-Tavola1!L647</f>
        <v>6</v>
      </c>
      <c r="M738" s="2">
        <f t="shared" ref="M738" si="291">D738/B738</f>
        <v>3.3736388536308372E-2</v>
      </c>
      <c r="N738" s="2">
        <f t="shared" ref="N738" si="292">D738/C738</f>
        <v>0.1126477805041267</v>
      </c>
    </row>
    <row r="739" spans="1:16" hidden="1" outlineLevel="1">
      <c r="A739" s="16">
        <v>44537</v>
      </c>
      <c r="B739" s="34">
        <f>Tavola1!B649-Tavola1!B648</f>
        <v>32170</v>
      </c>
      <c r="C739" s="34">
        <f>Tavola1!C649-Tavola1!C648</f>
        <v>9430</v>
      </c>
      <c r="D739" s="34">
        <f>Tavola1!D649-Tavola1!D648</f>
        <v>975</v>
      </c>
      <c r="E739" s="34">
        <f>Tavola1!E649-Tavola1!E648</f>
        <v>407</v>
      </c>
      <c r="F739" s="34">
        <f>Tavola1!F649-Tavola1!F648</f>
        <v>11</v>
      </c>
      <c r="G739" s="34">
        <f>Tavola1!G649-Tavola1!G648</f>
        <v>10</v>
      </c>
      <c r="H739" s="34">
        <f>Tavola1!H649-Tavola1!H648</f>
        <v>1</v>
      </c>
      <c r="I739" s="34">
        <f>Tavola1!I649</f>
        <v>3</v>
      </c>
      <c r="J739" s="34">
        <f>Tavola1!J649-Tavola1!J648</f>
        <v>396</v>
      </c>
      <c r="K739" s="34">
        <f>Tavola1!K649-Tavola1!K648</f>
        <v>558</v>
      </c>
      <c r="L739" s="34">
        <f>Tavola1!L649-Tavola1!L648</f>
        <v>10</v>
      </c>
      <c r="M739" s="2">
        <f t="shared" ref="M739:M745" si="293">D739/B739</f>
        <v>3.030774013055642E-2</v>
      </c>
      <c r="N739" s="2">
        <f t="shared" ref="N739:N745" si="294">D739/C739</f>
        <v>0.10339342523860021</v>
      </c>
    </row>
    <row r="740" spans="1:16" hidden="1" outlineLevel="1">
      <c r="A740" s="16">
        <v>44538</v>
      </c>
      <c r="B740" s="34">
        <f>Tavola1!B650-Tavola1!B649</f>
        <v>23329</v>
      </c>
      <c r="C740" s="34">
        <f>Tavola1!C650-Tavola1!C649</f>
        <v>5447</v>
      </c>
      <c r="D740" s="34">
        <f>Tavola1!D650-Tavola1!D649</f>
        <v>618</v>
      </c>
      <c r="E740" s="34">
        <f>Tavola1!E650-Tavola1!E649</f>
        <v>-101</v>
      </c>
      <c r="F740" s="34">
        <f>Tavola1!F650-Tavola1!F649</f>
        <v>-7</v>
      </c>
      <c r="G740" s="34">
        <f>Tavola1!G650-Tavola1!G649</f>
        <v>-7</v>
      </c>
      <c r="H740" s="34">
        <f>Tavola1!H650-Tavola1!H649</f>
        <v>0</v>
      </c>
      <c r="I740" s="34">
        <f>Tavola1!I650</f>
        <v>2</v>
      </c>
      <c r="J740" s="34">
        <f>Tavola1!J650-Tavola1!J649</f>
        <v>-94</v>
      </c>
      <c r="K740" s="34">
        <f>Tavola1!K650-Tavola1!K649</f>
        <v>709</v>
      </c>
      <c r="L740" s="34">
        <f>Tavola1!L650-Tavola1!L649</f>
        <v>10</v>
      </c>
      <c r="M740" s="2">
        <f t="shared" si="293"/>
        <v>2.649063397488105E-2</v>
      </c>
      <c r="N740" s="2">
        <f t="shared" si="294"/>
        <v>0.11345694877914449</v>
      </c>
    </row>
    <row r="741" spans="1:16" hidden="1" outlineLevel="1">
      <c r="A741" s="16">
        <v>44539</v>
      </c>
      <c r="B741" s="34">
        <f>Tavola1!B651-Tavola1!B650</f>
        <v>16274</v>
      </c>
      <c r="C741" s="34">
        <f>Tavola1!C651-Tavola1!C650</f>
        <v>6601</v>
      </c>
      <c r="D741" s="34">
        <f>Tavola1!D651-Tavola1!D650</f>
        <v>789</v>
      </c>
      <c r="E741" s="34">
        <f>Tavola1!E651-Tavola1!E650</f>
        <v>534</v>
      </c>
      <c r="F741" s="34">
        <f>Tavola1!F651-Tavola1!F650</f>
        <v>21</v>
      </c>
      <c r="G741" s="34">
        <f>Tavola1!G651-Tavola1!G650</f>
        <v>19</v>
      </c>
      <c r="H741" s="34">
        <f>Tavola1!H651-Tavola1!H650</f>
        <v>2</v>
      </c>
      <c r="I741" s="34">
        <f>Tavola1!I651</f>
        <v>3</v>
      </c>
      <c r="J741" s="34">
        <f>Tavola1!J651-Tavola1!J650</f>
        <v>513</v>
      </c>
      <c r="K741" s="34">
        <f>Tavola1!K651-Tavola1!K650</f>
        <v>253</v>
      </c>
      <c r="L741" s="34">
        <f>Tavola1!L651-Tavola1!L650</f>
        <v>2</v>
      </c>
      <c r="M741" s="2">
        <f t="shared" si="293"/>
        <v>4.8482241612387858E-2</v>
      </c>
      <c r="N741" s="2">
        <f t="shared" si="294"/>
        <v>0.1195273443417664</v>
      </c>
    </row>
    <row r="742" spans="1:16" hidden="1" outlineLevel="1">
      <c r="A742" s="16">
        <v>44540</v>
      </c>
      <c r="B742" s="34">
        <f>Tavola1!B652-Tavola1!B651</f>
        <v>32502</v>
      </c>
      <c r="C742" s="34">
        <f>Tavola1!C652-Tavola1!C651</f>
        <v>8247</v>
      </c>
      <c r="D742" s="34">
        <f>Tavola1!D652-Tavola1!D651</f>
        <v>1143</v>
      </c>
      <c r="E742" s="34">
        <f>Tavola1!E652-Tavola1!E651</f>
        <v>564</v>
      </c>
      <c r="F742" s="34">
        <f>Tavola1!F652-Tavola1!F651</f>
        <v>5</v>
      </c>
      <c r="G742" s="34">
        <f>Tavola1!G652-Tavola1!G651</f>
        <v>7</v>
      </c>
      <c r="H742" s="34">
        <f>Tavola1!H652-Tavola1!H651</f>
        <v>-2</v>
      </c>
      <c r="I742" s="34">
        <f>Tavola1!I652</f>
        <v>3</v>
      </c>
      <c r="J742" s="34">
        <f>Tavola1!J652-Tavola1!J651</f>
        <v>559</v>
      </c>
      <c r="K742" s="34">
        <f>Tavola1!K652-Tavola1!K651</f>
        <v>573</v>
      </c>
      <c r="L742" s="34">
        <f>Tavola1!L652-Tavola1!L651</f>
        <v>6</v>
      </c>
      <c r="M742" s="2">
        <f t="shared" si="293"/>
        <v>3.5167066642052797E-2</v>
      </c>
      <c r="N742" s="2">
        <f t="shared" si="294"/>
        <v>0.13859585303746816</v>
      </c>
    </row>
    <row r="743" spans="1:16" hidden="1" outlineLevel="1">
      <c r="A743" s="16">
        <v>44541</v>
      </c>
      <c r="B743" s="34">
        <f>Tavola1!B653-Tavola1!B652</f>
        <v>23720</v>
      </c>
      <c r="C743" s="34">
        <f>Tavola1!C653-Tavola1!C652</f>
        <v>7433</v>
      </c>
      <c r="D743" s="34">
        <f>Tavola1!D653-Tavola1!D652</f>
        <v>887</v>
      </c>
      <c r="E743" s="34">
        <f>Tavola1!E653-Tavola1!E652</f>
        <v>197</v>
      </c>
      <c r="F743" s="34">
        <f>Tavola1!F653-Tavola1!F652</f>
        <v>8</v>
      </c>
      <c r="G743" s="34">
        <f>Tavola1!G653-Tavola1!G652</f>
        <v>10</v>
      </c>
      <c r="H743" s="34">
        <f>Tavola1!H653-Tavola1!H652</f>
        <v>-2</v>
      </c>
      <c r="I743" s="34">
        <f>Tavola1!I653</f>
        <v>2</v>
      </c>
      <c r="J743" s="34">
        <f>Tavola1!J653-Tavola1!J652</f>
        <v>189</v>
      </c>
      <c r="K743" s="34">
        <f>Tavola1!K653-Tavola1!K652</f>
        <v>682</v>
      </c>
      <c r="L743" s="34">
        <f>Tavola1!L653-Tavola1!L652</f>
        <v>8</v>
      </c>
      <c r="M743" s="2">
        <f t="shared" si="293"/>
        <v>3.739460370994941E-2</v>
      </c>
      <c r="N743" s="2">
        <f t="shared" si="294"/>
        <v>0.11933270550248889</v>
      </c>
    </row>
    <row r="744" spans="1:16" hidden="1" outlineLevel="1">
      <c r="A744" s="16">
        <v>44542</v>
      </c>
      <c r="B744" s="34">
        <f>Tavola1!B654-Tavola1!B653</f>
        <v>21717</v>
      </c>
      <c r="C744" s="34">
        <f>Tavola1!C654-Tavola1!C653</f>
        <v>6649</v>
      </c>
      <c r="D744" s="34">
        <f>Tavola1!D654-Tavola1!D653</f>
        <v>1028</v>
      </c>
      <c r="E744" s="34">
        <f>Tavola1!E654-Tavola1!E653</f>
        <v>714</v>
      </c>
      <c r="F744" s="34">
        <f>Tavola1!F654-Tavola1!F653</f>
        <v>35</v>
      </c>
      <c r="G744" s="34">
        <f>Tavola1!G654-Tavola1!G653</f>
        <v>31</v>
      </c>
      <c r="H744" s="34">
        <f>Tavola1!H654-Tavola1!H653</f>
        <v>4</v>
      </c>
      <c r="I744" s="34">
        <f>Tavola1!I654</f>
        <v>5</v>
      </c>
      <c r="J744" s="34">
        <f>Tavola1!J654-Tavola1!J653</f>
        <v>679</v>
      </c>
      <c r="K744" s="34">
        <f>Tavola1!K654-Tavola1!K653</f>
        <v>308</v>
      </c>
      <c r="L744" s="34">
        <f>Tavola1!L654-Tavola1!L653</f>
        <v>6</v>
      </c>
      <c r="M744" s="2">
        <f t="shared" si="293"/>
        <v>4.7336188239627944E-2</v>
      </c>
      <c r="N744" s="2">
        <f t="shared" si="294"/>
        <v>0.15460971574672883</v>
      </c>
    </row>
    <row r="745" spans="1:16" collapsed="1">
      <c r="A745" t="s">
        <v>765</v>
      </c>
      <c r="B745" s="3">
        <f>SUM(B738:B744)</f>
        <v>164681</v>
      </c>
      <c r="C745" s="3">
        <f>SUM(C738:C744)</f>
        <v>48290</v>
      </c>
      <c r="D745" s="3">
        <f>SUM(D738:D744)-109</f>
        <v>5836</v>
      </c>
      <c r="E745" s="3">
        <f t="shared" ref="E745:L745" si="295">SUM(E738:E744)</f>
        <v>2701</v>
      </c>
      <c r="F745" s="3">
        <f t="shared" si="295"/>
        <v>88</v>
      </c>
      <c r="G745" s="3">
        <f t="shared" si="295"/>
        <v>83</v>
      </c>
      <c r="H745" s="3">
        <f t="shared" si="295"/>
        <v>5</v>
      </c>
      <c r="I745" s="3">
        <f t="shared" si="295"/>
        <v>21</v>
      </c>
      <c r="J745" s="3">
        <f t="shared" si="295"/>
        <v>2613</v>
      </c>
      <c r="K745" s="3">
        <f t="shared" si="295"/>
        <v>3196</v>
      </c>
      <c r="L745" s="3">
        <f t="shared" si="295"/>
        <v>48</v>
      </c>
      <c r="M745" s="2">
        <f t="shared" si="293"/>
        <v>3.5438210843995357E-2</v>
      </c>
      <c r="N745" s="2">
        <f t="shared" si="294"/>
        <v>0.12085317871194864</v>
      </c>
      <c r="P745" s="3"/>
    </row>
    <row r="746" spans="1:16" hidden="1" outlineLevel="1">
      <c r="A746" s="16">
        <v>44543</v>
      </c>
      <c r="B746" s="34">
        <f>Tavola1!B655-Tavola1!B654</f>
        <v>15193</v>
      </c>
      <c r="C746" s="34">
        <f>Tavola1!C655-Tavola1!C654</f>
        <v>4334</v>
      </c>
      <c r="D746" s="34">
        <f>Tavola1!D655-Tavola1!D654</f>
        <v>782</v>
      </c>
      <c r="E746" s="34">
        <f>Tavola1!E655-Tavola1!E654</f>
        <v>486</v>
      </c>
      <c r="F746" s="34">
        <f>Tavola1!F655-Tavola1!F654</f>
        <v>15</v>
      </c>
      <c r="G746" s="34">
        <f>Tavola1!G655-Tavola1!G654</f>
        <v>11</v>
      </c>
      <c r="H746" s="34">
        <f>Tavola1!H655-Tavola1!H654</f>
        <v>4</v>
      </c>
      <c r="I746" s="34">
        <f>Tavola1!I655</f>
        <v>5</v>
      </c>
      <c r="J746" s="34">
        <f>Tavola1!J655-Tavola1!J654</f>
        <v>471</v>
      </c>
      <c r="K746" s="34">
        <f>Tavola1!K655-Tavola1!K654</f>
        <v>291</v>
      </c>
      <c r="L746" s="34">
        <f>Tavola1!L655-Tavola1!L654</f>
        <v>5</v>
      </c>
      <c r="M746" s="2">
        <f t="shared" ref="M746" si="296">D746/B746</f>
        <v>5.1471072204304615E-2</v>
      </c>
      <c r="N746" s="2">
        <f t="shared" ref="N746" si="297">D746/C746</f>
        <v>0.18043377941855099</v>
      </c>
    </row>
    <row r="747" spans="1:16" hidden="1" outlineLevel="1">
      <c r="A747" s="16">
        <v>44544</v>
      </c>
      <c r="B747" s="34">
        <f>Tavola1!B656-Tavola1!B655</f>
        <v>35240</v>
      </c>
      <c r="C747" s="34">
        <f>Tavola1!C656-Tavola1!C655</f>
        <v>8718</v>
      </c>
      <c r="D747" s="34">
        <f>Tavola1!D656-Tavola1!D655</f>
        <v>1037</v>
      </c>
      <c r="E747" s="34">
        <f>Tavola1!E656-Tavola1!E655</f>
        <v>402</v>
      </c>
      <c r="F747" s="34">
        <f>Tavola1!F656-Tavola1!F655</f>
        <v>24</v>
      </c>
      <c r="G747" s="34">
        <f>Tavola1!G656-Tavola1!G655</f>
        <v>28</v>
      </c>
      <c r="H747" s="34">
        <f>Tavola1!H656-Tavola1!H655</f>
        <v>-4</v>
      </c>
      <c r="I747" s="34">
        <f>Tavola1!I656</f>
        <v>3</v>
      </c>
      <c r="J747" s="34">
        <f>Tavola1!J656-Tavola1!J655</f>
        <v>378</v>
      </c>
      <c r="K747" s="34">
        <f>Tavola1!K656-Tavola1!K655</f>
        <v>627</v>
      </c>
      <c r="L747" s="34">
        <f>Tavola1!L656-Tavola1!L655</f>
        <v>8</v>
      </c>
      <c r="M747" s="2">
        <f t="shared" ref="M747:M761" si="298">D747/B747</f>
        <v>2.9426787741203178E-2</v>
      </c>
      <c r="N747" s="2">
        <f t="shared" ref="N747:N761" si="299">D747/C747</f>
        <v>0.11894930029823354</v>
      </c>
    </row>
    <row r="748" spans="1:16" hidden="1" outlineLevel="1">
      <c r="A748" s="16">
        <v>44545</v>
      </c>
      <c r="B748" s="34">
        <f>Tavola1!B657-Tavola1!B656</f>
        <v>31618</v>
      </c>
      <c r="C748" s="34">
        <f>Tavola1!C657-Tavola1!C656</f>
        <v>9326</v>
      </c>
      <c r="D748" s="34">
        <f>Tavola1!D657-Tavola1!D656</f>
        <v>1404</v>
      </c>
      <c r="E748" s="34">
        <f>Tavola1!E657-Tavola1!E656</f>
        <v>613</v>
      </c>
      <c r="F748" s="34">
        <f>Tavola1!F657-Tavola1!F656</f>
        <v>23</v>
      </c>
      <c r="G748" s="34">
        <f>Tavola1!G657-Tavola1!G656</f>
        <v>23</v>
      </c>
      <c r="H748" s="34">
        <f>Tavola1!H657-Tavola1!H656</f>
        <v>0</v>
      </c>
      <c r="I748" s="34">
        <f>Tavola1!I657</f>
        <v>3</v>
      </c>
      <c r="J748" s="34">
        <f>Tavola1!J657-Tavola1!J656</f>
        <v>590</v>
      </c>
      <c r="K748" s="34">
        <f>Tavola1!K657-Tavola1!K656</f>
        <v>779</v>
      </c>
      <c r="L748" s="34">
        <f>Tavola1!L657-Tavola1!L656</f>
        <v>12</v>
      </c>
      <c r="M748" s="2">
        <f t="shared" si="298"/>
        <v>4.4405085710671137E-2</v>
      </c>
      <c r="N748" s="2">
        <f t="shared" si="299"/>
        <v>0.15054685824576453</v>
      </c>
    </row>
    <row r="749" spans="1:16" hidden="1" outlineLevel="1">
      <c r="A749" s="16">
        <v>44546</v>
      </c>
      <c r="B749" s="34">
        <f>Tavola1!B658-Tavola1!B657</f>
        <v>31607</v>
      </c>
      <c r="C749" s="34">
        <f>Tavola1!C658-Tavola1!C657</f>
        <v>8811</v>
      </c>
      <c r="D749" s="34">
        <f>Tavola1!D658-Tavola1!D657</f>
        <v>1346</v>
      </c>
      <c r="E749" s="34">
        <f>Tavola1!E658-Tavola1!E657</f>
        <v>674</v>
      </c>
      <c r="F749" s="34">
        <f>Tavola1!F658-Tavola1!F657</f>
        <v>15</v>
      </c>
      <c r="G749" s="34">
        <f>Tavola1!G658-Tavola1!G657</f>
        <v>11</v>
      </c>
      <c r="H749" s="34">
        <f>Tavola1!H658-Tavola1!H657</f>
        <v>4</v>
      </c>
      <c r="I749" s="34">
        <f>Tavola1!I658</f>
        <v>6</v>
      </c>
      <c r="J749" s="34">
        <f>Tavola1!J658-Tavola1!J657</f>
        <v>659</v>
      </c>
      <c r="K749" s="34">
        <f>Tavola1!K658-Tavola1!K657</f>
        <v>661</v>
      </c>
      <c r="L749" s="34">
        <f>Tavola1!L658-Tavola1!L657</f>
        <v>11</v>
      </c>
      <c r="M749" s="2">
        <f t="shared" si="298"/>
        <v>4.2585503211313949E-2</v>
      </c>
      <c r="N749" s="2">
        <f t="shared" si="299"/>
        <v>0.15276359096583816</v>
      </c>
    </row>
    <row r="750" spans="1:16" hidden="1" outlineLevel="1">
      <c r="A750" s="16">
        <v>44547</v>
      </c>
      <c r="B750" s="34">
        <f>Tavola1!B659-Tavola1!B658</f>
        <v>30762</v>
      </c>
      <c r="C750" s="34">
        <f>Tavola1!C659-Tavola1!C658</f>
        <v>9322</v>
      </c>
      <c r="D750" s="34">
        <f>Tavola1!D659-Tavola1!D658</f>
        <v>1522</v>
      </c>
      <c r="E750" s="34">
        <f>Tavola1!E659-Tavola1!E658</f>
        <v>925</v>
      </c>
      <c r="F750" s="34">
        <f>Tavola1!F659-Tavola1!F658</f>
        <v>21</v>
      </c>
      <c r="G750" s="34">
        <f>Tavola1!G659-Tavola1!G658</f>
        <v>25</v>
      </c>
      <c r="H750" s="34">
        <f>Tavola1!H659-Tavola1!H658</f>
        <v>-4</v>
      </c>
      <c r="I750" s="34">
        <f>Tavola1!I659</f>
        <v>0</v>
      </c>
      <c r="J750" s="34">
        <f>Tavola1!J659-Tavola1!J658</f>
        <v>904</v>
      </c>
      <c r="K750" s="34">
        <f>Tavola1!K659-Tavola1!K658</f>
        <v>586</v>
      </c>
      <c r="L750" s="34">
        <f>Tavola1!L659-Tavola1!L658</f>
        <v>11</v>
      </c>
      <c r="M750" s="2">
        <f t="shared" si="298"/>
        <v>4.947662700734673E-2</v>
      </c>
      <c r="N750" s="2">
        <f t="shared" si="299"/>
        <v>0.16326968461703498</v>
      </c>
    </row>
    <row r="751" spans="1:16" hidden="1" outlineLevel="1">
      <c r="A751" s="16">
        <v>44548</v>
      </c>
      <c r="B751" s="34">
        <f>Tavola1!B660-Tavola1!B659</f>
        <v>30836</v>
      </c>
      <c r="C751" s="34">
        <f>Tavola1!C660-Tavola1!C659</f>
        <v>9264</v>
      </c>
      <c r="D751" s="34">
        <f>Tavola1!D660-Tavola1!D659</f>
        <v>1368</v>
      </c>
      <c r="E751" s="34">
        <f>Tavola1!E660-Tavola1!E659</f>
        <v>757</v>
      </c>
      <c r="F751" s="34">
        <f>Tavola1!F660-Tavola1!F659</f>
        <v>16</v>
      </c>
      <c r="G751" s="34">
        <f>Tavola1!G660-Tavola1!G659</f>
        <v>9</v>
      </c>
      <c r="H751" s="34">
        <f>Tavola1!H660-Tavola1!H659</f>
        <v>7</v>
      </c>
      <c r="I751" s="34">
        <f>Tavola1!I660</f>
        <v>9</v>
      </c>
      <c r="J751" s="34">
        <f>Tavola1!J660-Tavola1!J659</f>
        <v>741</v>
      </c>
      <c r="K751" s="34">
        <f>Tavola1!K660-Tavola1!K659</f>
        <v>601</v>
      </c>
      <c r="L751" s="34">
        <f>Tavola1!L660-Tavola1!L659</f>
        <v>10</v>
      </c>
      <c r="M751" s="2">
        <f t="shared" si="298"/>
        <v>4.4363730704371517E-2</v>
      </c>
      <c r="N751" s="2">
        <f t="shared" si="299"/>
        <v>0.14766839378238342</v>
      </c>
    </row>
    <row r="752" spans="1:16" hidden="1" outlineLevel="1">
      <c r="A752" s="16">
        <v>44549</v>
      </c>
      <c r="B752" s="34">
        <f>Tavola1!B661-Tavola1!B660</f>
        <v>26781</v>
      </c>
      <c r="C752" s="34">
        <f>Tavola1!C661-Tavola1!C660</f>
        <v>8001</v>
      </c>
      <c r="D752" s="34">
        <f>Tavola1!D661-Tavola1!D660</f>
        <v>1261</v>
      </c>
      <c r="E752" s="34">
        <f>Tavola1!E661-Tavola1!E660</f>
        <v>912</v>
      </c>
      <c r="F752" s="34">
        <f>Tavola1!F661-Tavola1!F660</f>
        <v>26</v>
      </c>
      <c r="G752" s="34">
        <f>Tavola1!G661-Tavola1!G660</f>
        <v>20</v>
      </c>
      <c r="H752" s="34">
        <f>Tavola1!H661-Tavola1!H660</f>
        <v>6</v>
      </c>
      <c r="I752" s="34">
        <f>Tavola1!I661</f>
        <v>7</v>
      </c>
      <c r="J752" s="34">
        <f>Tavola1!J661-Tavola1!J660</f>
        <v>886</v>
      </c>
      <c r="K752" s="34">
        <f>Tavola1!K661-Tavola1!K660</f>
        <v>339</v>
      </c>
      <c r="L752" s="34">
        <f>Tavola1!L661-Tavola1!L660</f>
        <v>10</v>
      </c>
      <c r="M752" s="2">
        <f t="shared" si="298"/>
        <v>4.7085620402524175E-2</v>
      </c>
      <c r="N752" s="2">
        <f t="shared" si="299"/>
        <v>0.1576052993375828</v>
      </c>
    </row>
    <row r="753" spans="1:16" collapsed="1">
      <c r="A753" t="s">
        <v>796</v>
      </c>
      <c r="B753" s="3">
        <f>SUM(B746:B752)</f>
        <v>202037</v>
      </c>
      <c r="C753" s="3">
        <f>SUM(C746:C752)</f>
        <v>57776</v>
      </c>
      <c r="D753" s="3">
        <f>SUM(D746:D752)-109</f>
        <v>8611</v>
      </c>
      <c r="E753" s="3">
        <f t="shared" ref="E753:L753" si="300">SUM(E746:E752)</f>
        <v>4769</v>
      </c>
      <c r="F753" s="3">
        <f t="shared" si="300"/>
        <v>140</v>
      </c>
      <c r="G753" s="3">
        <f t="shared" si="300"/>
        <v>127</v>
      </c>
      <c r="H753" s="3">
        <f t="shared" si="300"/>
        <v>13</v>
      </c>
      <c r="I753" s="3">
        <f t="shared" si="300"/>
        <v>33</v>
      </c>
      <c r="J753" s="3">
        <f t="shared" si="300"/>
        <v>4629</v>
      </c>
      <c r="K753" s="3">
        <f t="shared" si="300"/>
        <v>3884</v>
      </c>
      <c r="L753" s="3">
        <f t="shared" si="300"/>
        <v>67</v>
      </c>
      <c r="M753" s="2">
        <f t="shared" si="298"/>
        <v>4.2620906071660143E-2</v>
      </c>
      <c r="N753" s="2">
        <f t="shared" si="299"/>
        <v>0.14904112434228745</v>
      </c>
      <c r="P753" s="3"/>
    </row>
    <row r="754" spans="1:16" hidden="1" outlineLevel="1">
      <c r="A754" s="16">
        <v>44550</v>
      </c>
      <c r="B754" s="34">
        <f>Tavola1!B662-Tavola1!B661</f>
        <v>13905</v>
      </c>
      <c r="C754" s="34">
        <f>Tavola1!C662-Tavola1!C661</f>
        <v>2818</v>
      </c>
      <c r="D754" s="34">
        <f>Tavola1!D662-Tavola1!D661</f>
        <v>608</v>
      </c>
      <c r="E754" s="34">
        <f>Tavola1!E662-Tavola1!E661</f>
        <v>281</v>
      </c>
      <c r="F754" s="34">
        <f>Tavola1!F662-Tavola1!F661</f>
        <v>16</v>
      </c>
      <c r="G754" s="34">
        <f>Tavola1!G662-Tavola1!G661</f>
        <v>14</v>
      </c>
      <c r="H754" s="34">
        <f>Tavola1!H662-Tavola1!H661</f>
        <v>2</v>
      </c>
      <c r="I754" s="34">
        <f>Tavola1!I662</f>
        <v>3</v>
      </c>
      <c r="J754" s="34">
        <f>Tavola1!J662-Tavola1!J661</f>
        <v>265</v>
      </c>
      <c r="K754" s="34">
        <f>Tavola1!K662-Tavola1!K661</f>
        <v>321</v>
      </c>
      <c r="L754" s="34">
        <f>Tavola1!L662-Tavola1!L661</f>
        <v>6</v>
      </c>
      <c r="M754" s="2">
        <f t="shared" si="298"/>
        <v>4.3725278676734987E-2</v>
      </c>
      <c r="N754" s="2">
        <f t="shared" si="299"/>
        <v>0.21575585521646559</v>
      </c>
    </row>
    <row r="755" spans="1:16" hidden="1" outlineLevel="1">
      <c r="A755" s="16">
        <v>44551</v>
      </c>
      <c r="B755" s="34">
        <f>Tavola1!B663-Tavola1!B662</f>
        <v>31904</v>
      </c>
      <c r="C755" s="34">
        <f>Tavola1!C663-Tavola1!C662</f>
        <v>8377</v>
      </c>
      <c r="D755" s="34">
        <f>Tavola1!D663-Tavola1!D662</f>
        <v>1423</v>
      </c>
      <c r="E755" s="34">
        <f>Tavola1!E663-Tavola1!E662</f>
        <v>866</v>
      </c>
      <c r="F755" s="34">
        <f>Tavola1!F663-Tavola1!F662</f>
        <v>14</v>
      </c>
      <c r="G755" s="34">
        <f>Tavola1!G663-Tavola1!G662</f>
        <v>10</v>
      </c>
      <c r="H755" s="34">
        <f>Tavola1!H663-Tavola1!H662</f>
        <v>4</v>
      </c>
      <c r="I755" s="34">
        <f>Tavola1!I663</f>
        <v>8</v>
      </c>
      <c r="J755" s="34">
        <f>Tavola1!J663-Tavola1!J662</f>
        <v>852</v>
      </c>
      <c r="K755" s="34">
        <f>Tavola1!K663-Tavola1!K662</f>
        <v>548</v>
      </c>
      <c r="L755" s="34">
        <f>Tavola1!L663-Tavola1!L662</f>
        <v>9</v>
      </c>
      <c r="M755" s="2">
        <f t="shared" si="298"/>
        <v>4.4602557673019058E-2</v>
      </c>
      <c r="N755" s="2">
        <f t="shared" si="299"/>
        <v>0.16986988181926704</v>
      </c>
    </row>
    <row r="756" spans="1:16" hidden="1" outlineLevel="1">
      <c r="A756" s="16">
        <v>44552</v>
      </c>
      <c r="B756" s="34">
        <f>Tavola1!B664-Tavola1!B663</f>
        <v>35091</v>
      </c>
      <c r="C756" s="34">
        <f>Tavola1!C664-Tavola1!C663</f>
        <v>8912</v>
      </c>
      <c r="D756" s="34">
        <f>Tavola1!D664-Tavola1!D663</f>
        <v>1450</v>
      </c>
      <c r="E756" s="34">
        <f>Tavola1!E664-Tavola1!E663</f>
        <v>470</v>
      </c>
      <c r="F756" s="34">
        <f>Tavola1!F664-Tavola1!F663</f>
        <v>29</v>
      </c>
      <c r="G756" s="34">
        <f>Tavola1!G664-Tavola1!G663</f>
        <v>23</v>
      </c>
      <c r="H756" s="34">
        <f>Tavola1!H664-Tavola1!H663</f>
        <v>6</v>
      </c>
      <c r="I756" s="34">
        <f>Tavola1!I664</f>
        <v>10</v>
      </c>
      <c r="J756" s="34">
        <f>Tavola1!J664-Tavola1!J663</f>
        <v>441</v>
      </c>
      <c r="K756" s="34">
        <f>Tavola1!K664-Tavola1!K663</f>
        <v>963</v>
      </c>
      <c r="L756" s="34">
        <f>Tavola1!L664-Tavola1!L663</f>
        <v>17</v>
      </c>
      <c r="M756" s="2">
        <f t="shared" si="298"/>
        <v>4.1321136473739709E-2</v>
      </c>
      <c r="N756" s="2">
        <f t="shared" si="299"/>
        <v>0.1627019748653501</v>
      </c>
    </row>
    <row r="757" spans="1:16" hidden="1" outlineLevel="1">
      <c r="A757" s="16">
        <v>44553</v>
      </c>
      <c r="B757" s="34">
        <f>Tavola1!B665-Tavola1!B664</f>
        <v>41651</v>
      </c>
      <c r="C757" s="34">
        <f>Tavola1!C665-Tavola1!C664</f>
        <v>11758</v>
      </c>
      <c r="D757" s="34">
        <f>Tavola1!D665-Tavola1!D664</f>
        <v>2078</v>
      </c>
      <c r="E757" s="34">
        <f>Tavola1!E665-Tavola1!E664</f>
        <v>1231</v>
      </c>
      <c r="F757" s="34">
        <f>Tavola1!F665-Tavola1!F664</f>
        <v>10</v>
      </c>
      <c r="G757" s="34">
        <f>Tavola1!G665-Tavola1!G664</f>
        <v>7</v>
      </c>
      <c r="H757" s="34">
        <f>Tavola1!H665-Tavola1!H664</f>
        <v>3</v>
      </c>
      <c r="I757" s="34">
        <f>Tavola1!I665</f>
        <v>7</v>
      </c>
      <c r="J757" s="34">
        <f>Tavola1!J665-Tavola1!J664</f>
        <v>1221</v>
      </c>
      <c r="K757" s="34">
        <f>Tavola1!K665-Tavola1!K664</f>
        <v>832</v>
      </c>
      <c r="L757" s="34">
        <f>Tavola1!L665-Tavola1!L664</f>
        <v>15</v>
      </c>
      <c r="M757" s="2">
        <f t="shared" si="298"/>
        <v>4.9890758925355931E-2</v>
      </c>
      <c r="N757" s="2">
        <f t="shared" si="299"/>
        <v>0.1767307365198163</v>
      </c>
    </row>
    <row r="758" spans="1:16" hidden="1" outlineLevel="1">
      <c r="A758" s="16">
        <v>44554</v>
      </c>
      <c r="B758" s="34">
        <f>Tavola1!B666-Tavola1!B665</f>
        <v>43199</v>
      </c>
      <c r="C758" s="34">
        <f>Tavola1!C666-Tavola1!C665</f>
        <v>11755</v>
      </c>
      <c r="D758" s="34">
        <f>Tavola1!D666-Tavola1!D665</f>
        <v>2131</v>
      </c>
      <c r="E758" s="34">
        <f>Tavola1!E666-Tavola1!E665</f>
        <v>1530</v>
      </c>
      <c r="F758" s="34">
        <f>Tavola1!F666-Tavola1!F665</f>
        <v>20</v>
      </c>
      <c r="G758" s="34">
        <f>Tavola1!G666-Tavola1!G665</f>
        <v>23</v>
      </c>
      <c r="H758" s="34">
        <f>Tavola1!H666-Tavola1!H665</f>
        <v>-3</v>
      </c>
      <c r="I758" s="34">
        <f>Tavola1!I666</f>
        <v>5</v>
      </c>
      <c r="J758" s="34">
        <f>Tavola1!J666-Tavola1!J665</f>
        <v>1510</v>
      </c>
      <c r="K758" s="34">
        <f>Tavola1!K666-Tavola1!K665</f>
        <v>593</v>
      </c>
      <c r="L758" s="34">
        <f>Tavola1!L666-Tavola1!L665</f>
        <v>8</v>
      </c>
      <c r="M758" s="2">
        <f t="shared" si="298"/>
        <v>4.9329845598277737E-2</v>
      </c>
      <c r="N758" s="2">
        <f t="shared" si="299"/>
        <v>0.18128455976180349</v>
      </c>
    </row>
    <row r="759" spans="1:16" hidden="1" outlineLevel="1">
      <c r="A759" s="16">
        <v>44555</v>
      </c>
      <c r="B759" s="34">
        <f>Tavola1!B667-Tavola1!B666</f>
        <v>48351</v>
      </c>
      <c r="C759" s="34">
        <f>Tavola1!C667-Tavola1!C666</f>
        <v>13611</v>
      </c>
      <c r="D759" s="34">
        <f>Tavola1!D667-Tavola1!D666</f>
        <v>2446</v>
      </c>
      <c r="E759" s="34">
        <f>Tavola1!E667-Tavola1!E666</f>
        <v>1910</v>
      </c>
      <c r="F759" s="34">
        <f>Tavola1!F667-Tavola1!F666</f>
        <v>9</v>
      </c>
      <c r="G759" s="34">
        <f>Tavola1!G667-Tavola1!G666</f>
        <v>6</v>
      </c>
      <c r="H759" s="34">
        <f>Tavola1!H667-Tavola1!H666</f>
        <v>3</v>
      </c>
      <c r="I759" s="34">
        <f>Tavola1!I667</f>
        <v>5</v>
      </c>
      <c r="J759" s="34">
        <f>Tavola1!J667-Tavola1!J666</f>
        <v>1901</v>
      </c>
      <c r="K759" s="34">
        <f>Tavola1!K667-Tavola1!K666</f>
        <v>523</v>
      </c>
      <c r="L759" s="34">
        <f>Tavola1!L667-Tavola1!L666</f>
        <v>13</v>
      </c>
      <c r="M759" s="2">
        <f t="shared" si="298"/>
        <v>5.0588405617257137E-2</v>
      </c>
      <c r="N759" s="2">
        <f t="shared" si="299"/>
        <v>0.1797075894497098</v>
      </c>
    </row>
    <row r="760" spans="1:16" hidden="1" outlineLevel="1">
      <c r="A760" s="16">
        <v>44556</v>
      </c>
      <c r="B760" s="34">
        <f>Tavola1!B668-Tavola1!B667</f>
        <v>15334</v>
      </c>
      <c r="C760" s="34">
        <f>Tavola1!C668-Tavola1!C667</f>
        <v>7466</v>
      </c>
      <c r="D760" s="34">
        <f>Tavola1!D668-Tavola1!D667</f>
        <v>1727</v>
      </c>
      <c r="E760" s="34">
        <f>Tavola1!E668-Tavola1!E667</f>
        <v>1454</v>
      </c>
      <c r="F760" s="34">
        <f>Tavola1!F668-Tavola1!F667</f>
        <v>37</v>
      </c>
      <c r="G760" s="34">
        <f>Tavola1!G668-Tavola1!G667</f>
        <v>36</v>
      </c>
      <c r="H760" s="34">
        <f>Tavola1!H668-Tavola1!H667</f>
        <v>1</v>
      </c>
      <c r="I760" s="34">
        <f>Tavola1!I668</f>
        <v>10</v>
      </c>
      <c r="J760" s="34">
        <f>Tavola1!J668-Tavola1!J667</f>
        <v>1417</v>
      </c>
      <c r="K760" s="34">
        <f>Tavola1!K668-Tavola1!K667</f>
        <v>263</v>
      </c>
      <c r="L760" s="34">
        <f>Tavola1!L668-Tavola1!L667</f>
        <v>10</v>
      </c>
      <c r="M760" s="2">
        <f t="shared" si="298"/>
        <v>0.11262553802008608</v>
      </c>
      <c r="N760" s="2">
        <f t="shared" si="299"/>
        <v>0.2313152960085722</v>
      </c>
    </row>
    <row r="761" spans="1:16" collapsed="1">
      <c r="A761" t="s">
        <v>797</v>
      </c>
      <c r="B761" s="3">
        <f>SUM(B754:B760)</f>
        <v>229435</v>
      </c>
      <c r="C761" s="3">
        <f>SUM(C754:C760)</f>
        <v>64697</v>
      </c>
      <c r="D761" s="3">
        <f>SUM(D754:D760)-109</f>
        <v>11754</v>
      </c>
      <c r="E761" s="3">
        <f t="shared" ref="E761:L761" si="301">SUM(E754:E760)</f>
        <v>7742</v>
      </c>
      <c r="F761" s="3">
        <f t="shared" si="301"/>
        <v>135</v>
      </c>
      <c r="G761" s="3">
        <f t="shared" si="301"/>
        <v>119</v>
      </c>
      <c r="H761" s="3">
        <f t="shared" si="301"/>
        <v>16</v>
      </c>
      <c r="I761" s="3">
        <f t="shared" si="301"/>
        <v>48</v>
      </c>
      <c r="J761" s="3">
        <f t="shared" si="301"/>
        <v>7607</v>
      </c>
      <c r="K761" s="3">
        <f t="shared" si="301"/>
        <v>4043</v>
      </c>
      <c r="L761" s="3">
        <f t="shared" si="301"/>
        <v>78</v>
      </c>
      <c r="M761" s="2">
        <f t="shared" si="298"/>
        <v>5.1230195916054655E-2</v>
      </c>
      <c r="N761" s="2">
        <f t="shared" si="299"/>
        <v>0.18167766666151444</v>
      </c>
      <c r="P761" s="3"/>
    </row>
    <row r="762" spans="1:16" hidden="1" outlineLevel="1">
      <c r="A762" s="16">
        <v>44557</v>
      </c>
      <c r="B762" s="34">
        <f>Tavola1!B669-Tavola1!B668</f>
        <v>18154</v>
      </c>
      <c r="C762" s="34">
        <f>Tavola1!C669-Tavola1!C668</f>
        <v>6890</v>
      </c>
      <c r="D762" s="34">
        <f>Tavola1!D669-Tavola1!D668</f>
        <v>2087</v>
      </c>
      <c r="E762" s="34">
        <f>Tavola1!E669-Tavola1!E668</f>
        <v>1335</v>
      </c>
      <c r="F762" s="34">
        <f>Tavola1!F669-Tavola1!F668</f>
        <v>28</v>
      </c>
      <c r="G762" s="34">
        <f>Tavola1!G669-Tavola1!G668</f>
        <v>24</v>
      </c>
      <c r="H762" s="34">
        <f>Tavola1!H669-Tavola1!H668</f>
        <v>4</v>
      </c>
      <c r="I762" s="34">
        <f>Tavola1!I669</f>
        <v>7</v>
      </c>
      <c r="J762" s="34">
        <f>Tavola1!J669-Tavola1!J668</f>
        <v>1307</v>
      </c>
      <c r="K762" s="34">
        <f>Tavola1!K669-Tavola1!K668</f>
        <v>732</v>
      </c>
      <c r="L762" s="34">
        <f>Tavola1!L669-Tavola1!L668</f>
        <v>20</v>
      </c>
      <c r="M762" s="2">
        <f t="shared" ref="M762" si="302">D762/B762</f>
        <v>0.11496089016194778</v>
      </c>
      <c r="N762" s="2">
        <f t="shared" ref="N762" si="303">D762/C762</f>
        <v>0.30290275761973873</v>
      </c>
    </row>
    <row r="763" spans="1:16" hidden="1" outlineLevel="1">
      <c r="A763" s="16">
        <v>44558</v>
      </c>
      <c r="B763" s="34">
        <f>Tavola1!B670-Tavola1!B669</f>
        <v>50332</v>
      </c>
      <c r="C763" s="34">
        <f>Tavola1!C670-Tavola1!C669</f>
        <v>11878</v>
      </c>
      <c r="D763" s="34">
        <f>Tavola1!D670-Tavola1!D669</f>
        <v>2819</v>
      </c>
      <c r="E763" s="34">
        <f>Tavola1!E670-Tavola1!E669</f>
        <v>2279</v>
      </c>
      <c r="F763" s="34">
        <f>Tavola1!F670-Tavola1!F669</f>
        <v>35</v>
      </c>
      <c r="G763" s="34">
        <f>Tavola1!G670-Tavola1!G669</f>
        <v>28</v>
      </c>
      <c r="H763" s="34">
        <f>Tavola1!H670-Tavola1!H669</f>
        <v>7</v>
      </c>
      <c r="I763" s="34">
        <f>Tavola1!I670</f>
        <v>9</v>
      </c>
      <c r="J763" s="34">
        <f>Tavola1!J670-Tavola1!J669</f>
        <v>2244</v>
      </c>
      <c r="K763" s="34">
        <f>Tavola1!K670-Tavola1!K669</f>
        <v>512</v>
      </c>
      <c r="L763" s="34">
        <f>Tavola1!L670-Tavola1!L669</f>
        <v>28</v>
      </c>
      <c r="M763" s="2">
        <f t="shared" ref="M763:M769" si="304">D763/B763</f>
        <v>5.6008106174998011E-2</v>
      </c>
      <c r="N763" s="2">
        <f t="shared" ref="N763:N769" si="305">D763/C763</f>
        <v>0.23732951675366223</v>
      </c>
    </row>
    <row r="764" spans="1:16" hidden="1" outlineLevel="1">
      <c r="A764" s="16">
        <v>44559</v>
      </c>
      <c r="B764" s="34">
        <f>Tavola1!B671-Tavola1!B670</f>
        <v>55631</v>
      </c>
      <c r="C764" s="34">
        <f>Tavola1!C671-Tavola1!C670</f>
        <v>16329</v>
      </c>
      <c r="D764" s="34">
        <f>Tavola1!D671-Tavola1!D670</f>
        <v>3729</v>
      </c>
      <c r="E764" s="34">
        <f>Tavola1!E671-Tavola1!E670</f>
        <v>3085</v>
      </c>
      <c r="F764" s="34">
        <f>Tavola1!F671-Tavola1!F670</f>
        <v>19</v>
      </c>
      <c r="G764" s="34">
        <f>Tavola1!G671-Tavola1!G670</f>
        <v>18</v>
      </c>
      <c r="H764" s="34">
        <f>Tavola1!H671-Tavola1!H670</f>
        <v>1</v>
      </c>
      <c r="I764" s="34">
        <f>Tavola1!I671</f>
        <v>7</v>
      </c>
      <c r="J764" s="34">
        <f>Tavola1!J671-Tavola1!J670</f>
        <v>3066</v>
      </c>
      <c r="K764" s="34">
        <f>Tavola1!K671-Tavola1!K670</f>
        <v>638</v>
      </c>
      <c r="L764" s="34">
        <f>Tavola1!L671-Tavola1!L670</f>
        <v>6</v>
      </c>
      <c r="M764" s="2">
        <f t="shared" si="304"/>
        <v>6.7030971940105336E-2</v>
      </c>
      <c r="N764" s="2">
        <f t="shared" si="305"/>
        <v>0.22836670953518282</v>
      </c>
    </row>
    <row r="765" spans="1:16" hidden="1" outlineLevel="1">
      <c r="A765" s="16">
        <v>44560</v>
      </c>
      <c r="B765" s="34">
        <f>Tavola1!B672-Tavola1!B671</f>
        <v>55769</v>
      </c>
      <c r="C765" s="34">
        <f>Tavola1!C672-Tavola1!C671</f>
        <v>18098</v>
      </c>
      <c r="D765" s="34">
        <f>Tavola1!D672-Tavola1!D671</f>
        <v>4081</v>
      </c>
      <c r="E765" s="34">
        <f>Tavola1!E672-Tavola1!E671</f>
        <v>2718</v>
      </c>
      <c r="F765" s="34">
        <f>Tavola1!F672-Tavola1!F671</f>
        <v>42</v>
      </c>
      <c r="G765" s="34">
        <f>Tavola1!G672-Tavola1!G671</f>
        <v>39</v>
      </c>
      <c r="H765" s="34">
        <f>Tavola1!H672-Tavola1!H671</f>
        <v>3</v>
      </c>
      <c r="I765" s="34">
        <f>Tavola1!I672</f>
        <v>6</v>
      </c>
      <c r="J765" s="34">
        <f>Tavola1!J672-Tavola1!J671</f>
        <v>2676</v>
      </c>
      <c r="K765" s="34">
        <f>Tavola1!K672-Tavola1!K671</f>
        <v>1346</v>
      </c>
      <c r="L765" s="34">
        <f>Tavola1!L672-Tavola1!L671</f>
        <v>17</v>
      </c>
      <c r="M765" s="2">
        <f t="shared" si="304"/>
        <v>7.3176854524915277E-2</v>
      </c>
      <c r="N765" s="2">
        <f t="shared" si="305"/>
        <v>0.22549452978229639</v>
      </c>
    </row>
    <row r="766" spans="1:16" hidden="1" outlineLevel="1">
      <c r="A766" s="16">
        <v>44561</v>
      </c>
      <c r="B766" s="34">
        <f>Tavola1!B673-Tavola1!B672</f>
        <v>62437</v>
      </c>
      <c r="C766" s="34">
        <f>Tavola1!C673-Tavola1!C672</f>
        <v>21420</v>
      </c>
      <c r="D766" s="34">
        <f>Tavola1!D673-Tavola1!D672</f>
        <v>5479</v>
      </c>
      <c r="E766" s="34">
        <f>Tavola1!E673-Tavola1!E672</f>
        <v>4636</v>
      </c>
      <c r="F766" s="34">
        <f>Tavola1!F673-Tavola1!F672</f>
        <v>13</v>
      </c>
      <c r="G766" s="34">
        <f>Tavola1!G673-Tavola1!G672</f>
        <v>7</v>
      </c>
      <c r="H766" s="34">
        <f>Tavola1!H673-Tavola1!H672</f>
        <v>6</v>
      </c>
      <c r="I766" s="34">
        <f>Tavola1!I673</f>
        <v>12</v>
      </c>
      <c r="J766" s="34">
        <f>Tavola1!J673-Tavola1!J672</f>
        <v>4623</v>
      </c>
      <c r="K766" s="34">
        <f>Tavola1!K673-Tavola1!K672</f>
        <v>839</v>
      </c>
      <c r="L766" s="34">
        <f>Tavola1!L673-Tavola1!L672</f>
        <v>4</v>
      </c>
      <c r="M766" s="2">
        <f t="shared" si="304"/>
        <v>8.7752454474109898E-2</v>
      </c>
      <c r="N766" s="2">
        <f t="shared" si="305"/>
        <v>0.25578898225957047</v>
      </c>
    </row>
    <row r="767" spans="1:16" hidden="1" outlineLevel="1">
      <c r="A767" s="16">
        <v>44562</v>
      </c>
      <c r="B767" s="34">
        <f>Tavola1!B674-Tavola1!B673</f>
        <v>56390</v>
      </c>
      <c r="C767" s="34">
        <f>Tavola1!C674-Tavola1!C673</f>
        <v>20826</v>
      </c>
      <c r="D767" s="34">
        <f>Tavola1!D674-Tavola1!D673</f>
        <v>5764</v>
      </c>
      <c r="E767" s="34">
        <f>Tavola1!E674-Tavola1!E673</f>
        <v>5183</v>
      </c>
      <c r="F767" s="34">
        <f>Tavola1!F674-Tavola1!F673</f>
        <v>23</v>
      </c>
      <c r="G767" s="34">
        <f>Tavola1!G674-Tavola1!G673</f>
        <v>19</v>
      </c>
      <c r="H767" s="34">
        <f>Tavola1!H674-Tavola1!H673</f>
        <v>4</v>
      </c>
      <c r="I767" s="34">
        <f>Tavola1!I674</f>
        <v>7</v>
      </c>
      <c r="J767" s="34">
        <f>Tavola1!J674-Tavola1!J673</f>
        <v>5160</v>
      </c>
      <c r="K767" s="34">
        <f>Tavola1!K674-Tavola1!K673</f>
        <v>569</v>
      </c>
      <c r="L767" s="34">
        <f>Tavola1!L674-Tavola1!L673</f>
        <v>12</v>
      </c>
      <c r="M767" s="2">
        <f t="shared" si="304"/>
        <v>0.10221670508955488</v>
      </c>
      <c r="N767" s="2">
        <f t="shared" si="305"/>
        <v>0.27676942283683859</v>
      </c>
    </row>
    <row r="768" spans="1:16" hidden="1" outlineLevel="1">
      <c r="A768" s="16">
        <v>44563</v>
      </c>
      <c r="B768" s="34">
        <f>Tavola1!B675-Tavola1!B674</f>
        <v>22832</v>
      </c>
      <c r="C768" s="34">
        <f>Tavola1!C675-Tavola1!C674</f>
        <v>12015</v>
      </c>
      <c r="D768" s="34">
        <f>Tavola1!D675-Tavola1!D674</f>
        <v>3964</v>
      </c>
      <c r="E768" s="34">
        <f>Tavola1!E675-Tavola1!E674</f>
        <v>3531</v>
      </c>
      <c r="F768" s="34">
        <f>Tavola1!F675-Tavola1!F674</f>
        <v>48</v>
      </c>
      <c r="G768" s="34">
        <f>Tavola1!G675-Tavola1!G674</f>
        <v>43</v>
      </c>
      <c r="H768" s="34">
        <f>Tavola1!H675-Tavola1!H674</f>
        <v>5</v>
      </c>
      <c r="I768" s="34">
        <f>Tavola1!I675</f>
        <v>9</v>
      </c>
      <c r="J768" s="34">
        <f>Tavola1!J675-Tavola1!J674</f>
        <v>3483</v>
      </c>
      <c r="K768" s="34">
        <f>Tavola1!K675-Tavola1!K674</f>
        <v>420</v>
      </c>
      <c r="L768" s="34">
        <f>Tavola1!L675-Tavola1!L674</f>
        <v>13</v>
      </c>
      <c r="M768" s="2">
        <f t="shared" si="304"/>
        <v>0.17361597757533287</v>
      </c>
      <c r="N768" s="2">
        <f t="shared" si="305"/>
        <v>0.32992093216812318</v>
      </c>
    </row>
    <row r="769" spans="1:16" collapsed="1">
      <c r="A769" t="s">
        <v>814</v>
      </c>
      <c r="B769" s="3">
        <f>SUM(B762:B768)</f>
        <v>321545</v>
      </c>
      <c r="C769" s="3">
        <f>SUM(C762:C768)</f>
        <v>107456</v>
      </c>
      <c r="D769" s="3">
        <f>SUM(D762:D768)-109</f>
        <v>27814</v>
      </c>
      <c r="E769" s="3">
        <f t="shared" ref="E769:L769" si="306">SUM(E762:E768)</f>
        <v>22767</v>
      </c>
      <c r="F769" s="3">
        <f t="shared" si="306"/>
        <v>208</v>
      </c>
      <c r="G769" s="3">
        <f t="shared" si="306"/>
        <v>178</v>
      </c>
      <c r="H769" s="3">
        <f t="shared" si="306"/>
        <v>30</v>
      </c>
      <c r="I769" s="3">
        <f t="shared" si="306"/>
        <v>57</v>
      </c>
      <c r="J769" s="3">
        <f t="shared" si="306"/>
        <v>22559</v>
      </c>
      <c r="K769" s="3">
        <f t="shared" si="306"/>
        <v>5056</v>
      </c>
      <c r="L769" s="3">
        <f t="shared" si="306"/>
        <v>100</v>
      </c>
      <c r="M769" s="2">
        <f t="shared" si="304"/>
        <v>8.650111181949649E-2</v>
      </c>
      <c r="N769" s="2">
        <f t="shared" si="305"/>
        <v>0.25884082787373436</v>
      </c>
      <c r="P769" s="3"/>
    </row>
    <row r="770" spans="1:16" hidden="1" outlineLevel="1">
      <c r="A770" s="16">
        <v>44564</v>
      </c>
      <c r="B770" s="34">
        <f>Tavola1!B676-Tavola1!B675</f>
        <v>25286</v>
      </c>
      <c r="C770" s="34">
        <f>Tavola1!C676-Tavola1!C675</f>
        <v>10644</v>
      </c>
      <c r="D770" s="34">
        <f>Tavola1!D676-Tavola1!D675</f>
        <v>4384</v>
      </c>
      <c r="E770" s="34">
        <f>Tavola1!E676-Tavola1!E675</f>
        <v>4084</v>
      </c>
      <c r="F770" s="34">
        <f>Tavola1!F676-Tavola1!F675</f>
        <v>66</v>
      </c>
      <c r="G770" s="34">
        <f>Tavola1!G676-Tavola1!G675</f>
        <v>61</v>
      </c>
      <c r="H770" s="34">
        <f>Tavola1!H676-Tavola1!H675</f>
        <v>5</v>
      </c>
      <c r="I770" s="34">
        <f>Tavola1!I676</f>
        <v>11</v>
      </c>
      <c r="J770" s="34">
        <f>Tavola1!J676-Tavola1!J675</f>
        <v>4018</v>
      </c>
      <c r="K770" s="34">
        <f>Tavola1!K676-Tavola1!K675</f>
        <v>284</v>
      </c>
      <c r="L770" s="34">
        <f>Tavola1!L676-Tavola1!L675</f>
        <v>16</v>
      </c>
      <c r="M770" s="2">
        <f t="shared" ref="M770" si="307">D770/B770</f>
        <v>0.17337657201613541</v>
      </c>
      <c r="N770" s="2">
        <f t="shared" ref="N770" si="308">D770/C770</f>
        <v>0.41187523487410749</v>
      </c>
    </row>
    <row r="771" spans="1:16" hidden="1" outlineLevel="1">
      <c r="A771" s="16">
        <v>44565</v>
      </c>
      <c r="B771" s="34">
        <f>Tavola1!B677-Tavola1!B676</f>
        <v>59829</v>
      </c>
      <c r="C771" s="34">
        <f>Tavola1!C677-Tavola1!C676</f>
        <v>16246</v>
      </c>
      <c r="D771" s="34">
        <f>Tavola1!D677-Tavola1!D676</f>
        <v>6415</v>
      </c>
      <c r="E771" s="34">
        <f>Tavola1!E677-Tavola1!E676</f>
        <v>5542</v>
      </c>
      <c r="F771" s="34">
        <f>Tavola1!F677-Tavola1!F676</f>
        <v>23</v>
      </c>
      <c r="G771" s="34">
        <f>Tavola1!G677-Tavola1!G676</f>
        <v>21</v>
      </c>
      <c r="H771" s="34">
        <f>Tavola1!H677-Tavola1!H676</f>
        <v>2</v>
      </c>
      <c r="I771" s="34">
        <f>Tavola1!I677</f>
        <v>12</v>
      </c>
      <c r="J771" s="34">
        <f>Tavola1!J677-Tavola1!J676</f>
        <v>5519</v>
      </c>
      <c r="K771" s="34">
        <f>Tavola1!K677-Tavola1!K676</f>
        <v>833</v>
      </c>
      <c r="L771" s="34">
        <f>Tavola1!L677-Tavola1!L676</f>
        <v>40</v>
      </c>
      <c r="M771" s="2">
        <f t="shared" ref="M771:M777" si="309">D771/B771</f>
        <v>0.10722225007939294</v>
      </c>
      <c r="N771" s="2">
        <f t="shared" ref="N771:N777" si="310">D771/C771</f>
        <v>0.39486642865936228</v>
      </c>
    </row>
    <row r="772" spans="1:16" hidden="1" outlineLevel="1">
      <c r="A772" s="16">
        <v>44566</v>
      </c>
      <c r="B772" s="34">
        <f>Tavola1!B678-Tavola1!B677</f>
        <v>60862</v>
      </c>
      <c r="C772" s="34">
        <f>Tavola1!C678-Tavola1!C677</f>
        <v>22592</v>
      </c>
      <c r="D772" s="34">
        <f>Tavola1!D678-Tavola1!D677</f>
        <v>7328</v>
      </c>
      <c r="E772" s="34">
        <f>Tavola1!E678-Tavola1!E677</f>
        <v>6276</v>
      </c>
      <c r="F772" s="34">
        <f>Tavola1!F678-Tavola1!F677</f>
        <v>21</v>
      </c>
      <c r="G772" s="34">
        <f>Tavola1!G678-Tavola1!G677</f>
        <v>20</v>
      </c>
      <c r="H772" s="34">
        <f>Tavola1!H678-Tavola1!H677</f>
        <v>1</v>
      </c>
      <c r="I772" s="34">
        <f>Tavola1!I678</f>
        <v>7</v>
      </c>
      <c r="J772" s="34">
        <f>Tavola1!J678-Tavola1!J677</f>
        <v>6255</v>
      </c>
      <c r="K772" s="34">
        <f>Tavola1!K678-Tavola1!K677</f>
        <v>1020</v>
      </c>
      <c r="L772" s="34">
        <f>Tavola1!L678-Tavola1!L677</f>
        <v>32</v>
      </c>
      <c r="M772" s="2">
        <f t="shared" si="309"/>
        <v>0.12040353586802931</v>
      </c>
      <c r="N772" s="2">
        <f t="shared" si="310"/>
        <v>0.32436260623229463</v>
      </c>
    </row>
    <row r="773" spans="1:16" hidden="1" outlineLevel="1">
      <c r="A773" s="16">
        <v>44567</v>
      </c>
      <c r="B773" s="34">
        <f>Tavola1!B679-Tavola1!B678</f>
        <v>59933</v>
      </c>
      <c r="C773" s="34">
        <f>Tavola1!C679-Tavola1!C678</f>
        <v>58310</v>
      </c>
      <c r="D773" s="34">
        <f>Tavola1!D679-Tavola1!D678</f>
        <v>14269</v>
      </c>
      <c r="E773" s="34">
        <f>Tavola1!E679-Tavola1!E678</f>
        <v>12918</v>
      </c>
      <c r="F773" s="34">
        <f>Tavola1!F679-Tavola1!F678</f>
        <v>35</v>
      </c>
      <c r="G773" s="34">
        <f>Tavola1!G679-Tavola1!G678</f>
        <v>31</v>
      </c>
      <c r="H773" s="34">
        <f>Tavola1!H679-Tavola1!H678</f>
        <v>4</v>
      </c>
      <c r="I773" s="34">
        <f>Tavola1!I679</f>
        <v>12</v>
      </c>
      <c r="J773" s="34">
        <f>Tavola1!J679-Tavola1!J678</f>
        <v>12883</v>
      </c>
      <c r="K773" s="34">
        <f>Tavola1!K679-Tavola1!K678</f>
        <v>1332</v>
      </c>
      <c r="L773" s="34">
        <f>Tavola1!L679-Tavola1!L678</f>
        <v>19</v>
      </c>
      <c r="M773" s="2">
        <f t="shared" si="309"/>
        <v>0.23808252548679359</v>
      </c>
      <c r="N773" s="2">
        <f t="shared" si="310"/>
        <v>0.2447093122963471</v>
      </c>
    </row>
    <row r="774" spans="1:16" hidden="1" outlineLevel="1">
      <c r="A774" s="16">
        <v>44568</v>
      </c>
      <c r="B774" s="34">
        <f>Tavola1!B680-Tavola1!B679</f>
        <v>28804</v>
      </c>
      <c r="C774" s="34">
        <f>Tavola1!C680-Tavola1!C679</f>
        <v>26216</v>
      </c>
      <c r="D774" s="34">
        <f>Tavola1!D680-Tavola1!D679</f>
        <v>9248</v>
      </c>
      <c r="E774" s="34">
        <f>Tavola1!E680-Tavola1!E679</f>
        <v>8268</v>
      </c>
      <c r="F774" s="34">
        <f>Tavola1!F680-Tavola1!F679</f>
        <v>75</v>
      </c>
      <c r="G774" s="34">
        <f>Tavola1!G680-Tavola1!G679</f>
        <v>59</v>
      </c>
      <c r="H774" s="34">
        <f>Tavola1!H680-Tavola1!H679</f>
        <v>16</v>
      </c>
      <c r="I774" s="34">
        <f>Tavola1!I680</f>
        <v>22</v>
      </c>
      <c r="J774" s="34">
        <f>Tavola1!J680-Tavola1!J679</f>
        <v>8193</v>
      </c>
      <c r="K774" s="34">
        <f>Tavola1!K680-Tavola1!K679</f>
        <v>971</v>
      </c>
      <c r="L774" s="34">
        <f>Tavola1!L680-Tavola1!L679</f>
        <v>9</v>
      </c>
      <c r="M774" s="2">
        <f t="shared" si="309"/>
        <v>0.32106651853909179</v>
      </c>
      <c r="N774" s="2">
        <f t="shared" si="310"/>
        <v>0.35276167226121452</v>
      </c>
    </row>
    <row r="775" spans="1:16" hidden="1" outlineLevel="1">
      <c r="A775" s="16">
        <v>44569</v>
      </c>
      <c r="B775" s="34">
        <f>Tavola1!B681-Tavola1!B680</f>
        <v>45921</v>
      </c>
      <c r="C775" s="34">
        <f>Tavola1!C681-Tavola1!C680</f>
        <v>45355</v>
      </c>
      <c r="D775" s="34">
        <f>Tavola1!D681-Tavola1!D680</f>
        <v>12425</v>
      </c>
      <c r="E775" s="34">
        <f>Tavola1!E681-Tavola1!E680</f>
        <v>11167</v>
      </c>
      <c r="F775" s="34">
        <f>Tavola1!F681-Tavola1!F680</f>
        <v>49</v>
      </c>
      <c r="G775" s="34">
        <f>Tavola1!G681-Tavola1!G680</f>
        <v>47</v>
      </c>
      <c r="H775" s="34">
        <f>Tavola1!H681-Tavola1!H680</f>
        <v>2</v>
      </c>
      <c r="I775" s="34">
        <f>Tavola1!I681</f>
        <v>9</v>
      </c>
      <c r="J775" s="34">
        <f>Tavola1!J681-Tavola1!J680</f>
        <v>11118</v>
      </c>
      <c r="K775" s="34">
        <f>Tavola1!K681-Tavola1!K680</f>
        <v>1234</v>
      </c>
      <c r="L775" s="34">
        <f>Tavola1!L681-Tavola1!L680</f>
        <v>24</v>
      </c>
      <c r="M775" s="2">
        <f t="shared" si="309"/>
        <v>0.27057337601533066</v>
      </c>
      <c r="N775" s="2">
        <f t="shared" si="310"/>
        <v>0.27394995039135706</v>
      </c>
    </row>
    <row r="776" spans="1:16" hidden="1" outlineLevel="1">
      <c r="A776" s="16">
        <v>44570</v>
      </c>
      <c r="B776" s="34">
        <f>Tavola1!B682-Tavola1!B681</f>
        <v>50910</v>
      </c>
      <c r="C776" s="34">
        <f>Tavola1!C682-Tavola1!C681</f>
        <v>50132</v>
      </c>
      <c r="D776" s="34">
        <f>Tavola1!D682-Tavola1!D681</f>
        <v>12949</v>
      </c>
      <c r="E776" s="34">
        <f>Tavola1!E682-Tavola1!E681</f>
        <v>12226</v>
      </c>
      <c r="F776" s="34">
        <f>Tavola1!F682-Tavola1!F681</f>
        <v>74</v>
      </c>
      <c r="G776" s="34">
        <f>Tavola1!G682-Tavola1!G681</f>
        <v>73</v>
      </c>
      <c r="H776" s="34">
        <f>Tavola1!H682-Tavola1!H681</f>
        <v>1</v>
      </c>
      <c r="I776" s="34">
        <f>Tavola1!I682</f>
        <v>8</v>
      </c>
      <c r="J776" s="34">
        <f>Tavola1!J682-Tavola1!J681</f>
        <v>12152</v>
      </c>
      <c r="K776" s="34">
        <f>Tavola1!K682-Tavola1!K681</f>
        <v>708</v>
      </c>
      <c r="L776" s="34">
        <f>Tavola1!L682-Tavola1!L681</f>
        <v>15</v>
      </c>
      <c r="M776" s="2">
        <f t="shared" si="309"/>
        <v>0.25435081516401492</v>
      </c>
      <c r="N776" s="2">
        <f t="shared" si="310"/>
        <v>0.25829809303438922</v>
      </c>
    </row>
    <row r="777" spans="1:16" collapsed="1">
      <c r="A777" t="s">
        <v>830</v>
      </c>
      <c r="B777" s="3">
        <f>SUM(B770:B776)</f>
        <v>331545</v>
      </c>
      <c r="C777" s="3">
        <f>SUM(C770:C776)</f>
        <v>229495</v>
      </c>
      <c r="D777" s="3">
        <f>SUM(D770:D776)-109</f>
        <v>66909</v>
      </c>
      <c r="E777" s="3">
        <f t="shared" ref="E777:L777" si="311">SUM(E770:E776)</f>
        <v>60481</v>
      </c>
      <c r="F777" s="3">
        <f t="shared" si="311"/>
        <v>343</v>
      </c>
      <c r="G777" s="3">
        <f t="shared" si="311"/>
        <v>312</v>
      </c>
      <c r="H777" s="3">
        <f t="shared" si="311"/>
        <v>31</v>
      </c>
      <c r="I777" s="3">
        <f t="shared" si="311"/>
        <v>81</v>
      </c>
      <c r="J777" s="3">
        <f t="shared" si="311"/>
        <v>60138</v>
      </c>
      <c r="K777" s="3">
        <f t="shared" si="311"/>
        <v>6382</v>
      </c>
      <c r="L777" s="3">
        <f t="shared" si="311"/>
        <v>155</v>
      </c>
      <c r="M777" s="2">
        <f t="shared" si="309"/>
        <v>0.20180970908926391</v>
      </c>
      <c r="N777" s="2">
        <f t="shared" si="310"/>
        <v>0.29154883548661192</v>
      </c>
      <c r="P777" s="3"/>
    </row>
    <row r="778" spans="1:16" hidden="1" outlineLevel="1">
      <c r="A778" s="16">
        <v>44571</v>
      </c>
      <c r="B778" s="34">
        <f>Tavola1!B683-Tavola1!B682</f>
        <v>31786</v>
      </c>
      <c r="C778" s="34">
        <f>Tavola1!C683-Tavola1!C682</f>
        <v>31465</v>
      </c>
      <c r="D778" s="34">
        <f>Tavola1!D683-Tavola1!D682</f>
        <v>7803</v>
      </c>
      <c r="E778" s="34">
        <f>Tavola1!E683-Tavola1!E682</f>
        <v>6863</v>
      </c>
      <c r="F778" s="34">
        <f>Tavola1!F683-Tavola1!F682</f>
        <v>42</v>
      </c>
      <c r="G778" s="34">
        <f>Tavola1!G683-Tavola1!G682</f>
        <v>37</v>
      </c>
      <c r="H778" s="34">
        <f>Tavola1!H683-Tavola1!H682</f>
        <v>5</v>
      </c>
      <c r="I778" s="34">
        <f>Tavola1!I683</f>
        <v>15</v>
      </c>
      <c r="J778" s="34">
        <f>Tavola1!J683-Tavola1!J682</f>
        <v>6821</v>
      </c>
      <c r="K778" s="34">
        <f>Tavola1!K683-Tavola1!K682</f>
        <v>917</v>
      </c>
      <c r="L778" s="34">
        <f>Tavola1!L683-Tavola1!L682</f>
        <v>23</v>
      </c>
      <c r="M778" s="2">
        <f t="shared" ref="M778" si="312">D778/B778</f>
        <v>0.24548543383879695</v>
      </c>
      <c r="N778" s="2">
        <f t="shared" ref="N778" si="313">D778/C778</f>
        <v>0.24798982996980773</v>
      </c>
    </row>
    <row r="779" spans="1:16" s="38" customFormat="1" hidden="1" outlineLevel="1">
      <c r="A779" s="16">
        <v>44572</v>
      </c>
      <c r="B779" s="34">
        <f>Tavola1!B684-Tavola1!B683</f>
        <v>56516</v>
      </c>
      <c r="C779" s="34">
        <f>Tavola1!C684-Tavola1!C683</f>
        <v>56119</v>
      </c>
      <c r="D779" s="34">
        <f>Tavola1!D684-Tavola1!D683</f>
        <v>13231</v>
      </c>
      <c r="E779" s="34">
        <f>Tavola1!E684-Tavola1!E683</f>
        <v>10673</v>
      </c>
      <c r="F779" s="34">
        <f>Tavola1!F684-Tavola1!F683</f>
        <v>83</v>
      </c>
      <c r="G779" s="34">
        <f>Tavola1!G684-Tavola1!G683</f>
        <v>63</v>
      </c>
      <c r="H779" s="34">
        <f>Tavola1!H684-Tavola1!H683</f>
        <v>20</v>
      </c>
      <c r="I779" s="34">
        <f>Tavola1!I684</f>
        <v>32</v>
      </c>
      <c r="J779" s="34">
        <f>Tavola1!J684-Tavola1!J683</f>
        <v>10590</v>
      </c>
      <c r="K779" s="34">
        <f>Tavola1!K684-Tavola1!K683</f>
        <v>2523</v>
      </c>
      <c r="L779" s="34">
        <f>Tavola1!L684-Tavola1!L683</f>
        <v>35</v>
      </c>
      <c r="M779" s="2">
        <f t="shared" ref="M779:M785" si="314">D779/B779</f>
        <v>0.23411069431665368</v>
      </c>
      <c r="N779" s="2">
        <f t="shared" ref="N779:N785" si="315">D779/C779</f>
        <v>0.23576685258112226</v>
      </c>
    </row>
    <row r="780" spans="1:16" s="38" customFormat="1" hidden="1" outlineLevel="1">
      <c r="A780" s="16">
        <v>44573</v>
      </c>
      <c r="B780" s="34">
        <f>Tavola1!B685-Tavola1!B684</f>
        <v>62875</v>
      </c>
      <c r="C780" s="34">
        <f>Tavola1!C685-Tavola1!C684</f>
        <v>61873</v>
      </c>
      <c r="D780" s="34">
        <f>Tavola1!D685-Tavola1!D684</f>
        <v>13048</v>
      </c>
      <c r="E780" s="34">
        <f>Tavola1!E685-Tavola1!E684</f>
        <v>11610</v>
      </c>
      <c r="F780" s="34">
        <f>Tavola1!F685-Tavola1!F684</f>
        <v>55</v>
      </c>
      <c r="G780" s="34">
        <f>Tavola1!G685-Tavola1!G684</f>
        <v>53</v>
      </c>
      <c r="H780" s="34">
        <f>Tavola1!H685-Tavola1!H684</f>
        <v>2</v>
      </c>
      <c r="I780" s="34">
        <f>Tavola1!I685</f>
        <v>16</v>
      </c>
      <c r="J780" s="34">
        <f>Tavola1!J685-Tavola1!J684</f>
        <v>11555</v>
      </c>
      <c r="K780" s="34">
        <f>Tavola1!K685-Tavola1!K684</f>
        <v>1413</v>
      </c>
      <c r="L780" s="34">
        <f>Tavola1!L685-Tavola1!L684</f>
        <v>25</v>
      </c>
      <c r="M780" s="2">
        <f t="shared" si="314"/>
        <v>0.20752286282306162</v>
      </c>
      <c r="N780" s="2">
        <f t="shared" si="315"/>
        <v>0.2108835841158502</v>
      </c>
    </row>
    <row r="781" spans="1:16" s="38" customFormat="1" hidden="1" outlineLevel="1">
      <c r="A781" s="16">
        <v>44574</v>
      </c>
      <c r="B781" s="34">
        <f>Tavola1!B686-Tavola1!B685</f>
        <v>59167</v>
      </c>
      <c r="C781" s="34">
        <f>Tavola1!C686-Tavola1!C685</f>
        <v>58555</v>
      </c>
      <c r="D781" s="34">
        <f>Tavola1!D686-Tavola1!D685</f>
        <v>11354</v>
      </c>
      <c r="E781" s="34">
        <f>Tavola1!E686-Tavola1!E685</f>
        <v>9543</v>
      </c>
      <c r="F781" s="34">
        <f>Tavola1!F686-Tavola1!F685</f>
        <v>22</v>
      </c>
      <c r="G781" s="34">
        <f>Tavola1!G686-Tavola1!G685</f>
        <v>24</v>
      </c>
      <c r="H781" s="34">
        <f>Tavola1!H686-Tavola1!H685</f>
        <v>-2</v>
      </c>
      <c r="I781" s="34">
        <f>Tavola1!I686</f>
        <v>11</v>
      </c>
      <c r="J781" s="34">
        <f>Tavola1!J686-Tavola1!J685</f>
        <v>9521</v>
      </c>
      <c r="K781" s="34">
        <f>Tavola1!K686-Tavola1!K685</f>
        <v>1785</v>
      </c>
      <c r="L781" s="34">
        <f>Tavola1!L686-Tavola1!L685</f>
        <v>26</v>
      </c>
      <c r="M781" s="2">
        <f t="shared" si="314"/>
        <v>0.19189751043656092</v>
      </c>
      <c r="N781" s="2">
        <f t="shared" si="315"/>
        <v>0.19390316796174537</v>
      </c>
    </row>
    <row r="782" spans="1:16" s="38" customFormat="1" hidden="1" outlineLevel="1">
      <c r="A782" s="16">
        <v>44575</v>
      </c>
      <c r="B782" s="34">
        <f>Tavola1!B687-Tavola1!B686</f>
        <v>50567</v>
      </c>
      <c r="C782" s="34">
        <f>Tavola1!C687-Tavola1!C686</f>
        <v>49829</v>
      </c>
      <c r="D782" s="34">
        <f>Tavola1!D687-Tavola1!D686</f>
        <v>10023</v>
      </c>
      <c r="E782" s="34">
        <f>Tavola1!E687-Tavola1!E686</f>
        <v>9127</v>
      </c>
      <c r="F782" s="34">
        <f>Tavola1!F687-Tavola1!F686</f>
        <v>9</v>
      </c>
      <c r="G782" s="34">
        <f>Tavola1!G687-Tavola1!G686</f>
        <v>7</v>
      </c>
      <c r="H782" s="34">
        <f>Tavola1!H687-Tavola1!H686</f>
        <v>2</v>
      </c>
      <c r="I782" s="34">
        <f>Tavola1!I687</f>
        <v>15</v>
      </c>
      <c r="J782" s="34">
        <f>Tavola1!J687-Tavola1!J686</f>
        <v>9118</v>
      </c>
      <c r="K782" s="34">
        <f>Tavola1!K687-Tavola1!K686</f>
        <v>875</v>
      </c>
      <c r="L782" s="34">
        <f>Tavola1!L687-Tavola1!L686</f>
        <v>21</v>
      </c>
      <c r="M782" s="2">
        <f t="shared" si="314"/>
        <v>0.19821227282615145</v>
      </c>
      <c r="N782" s="2">
        <f t="shared" si="315"/>
        <v>0.20114792590660058</v>
      </c>
    </row>
    <row r="783" spans="1:16" s="38" customFormat="1" hidden="1" outlineLevel="1">
      <c r="A783" s="16">
        <v>44576</v>
      </c>
      <c r="B783" s="34">
        <f>Tavola1!B688-Tavola1!B687</f>
        <v>49331</v>
      </c>
      <c r="C783" s="34">
        <f>Tavola1!C688-Tavola1!C687</f>
        <v>48847</v>
      </c>
      <c r="D783" s="34">
        <f>Tavola1!D688-Tavola1!D687</f>
        <v>9292</v>
      </c>
      <c r="E783" s="34">
        <f>Tavola1!E688-Tavola1!E687</f>
        <v>6748</v>
      </c>
      <c r="F783" s="34">
        <f>Tavola1!F688-Tavola1!F687</f>
        <v>16</v>
      </c>
      <c r="G783" s="34">
        <f>Tavola1!G688-Tavola1!G687</f>
        <v>24</v>
      </c>
      <c r="H783" s="34">
        <f>Tavola1!H688-Tavola1!H687</f>
        <v>-8</v>
      </c>
      <c r="I783" s="34">
        <f>Tavola1!I688</f>
        <v>6</v>
      </c>
      <c r="J783" s="34">
        <f>Tavola1!J688-Tavola1!J687</f>
        <v>6732</v>
      </c>
      <c r="K783" s="34">
        <f>Tavola1!K688-Tavola1!K687</f>
        <v>2478</v>
      </c>
      <c r="L783" s="34">
        <f>Tavola1!L688-Tavola1!L687</f>
        <v>66</v>
      </c>
      <c r="M783" s="2">
        <f t="shared" si="314"/>
        <v>0.18836026028258093</v>
      </c>
      <c r="N783" s="2">
        <f t="shared" si="315"/>
        <v>0.1902266259954552</v>
      </c>
    </row>
    <row r="784" spans="1:16" hidden="1" outlineLevel="1">
      <c r="A784" s="16">
        <v>44577</v>
      </c>
      <c r="B784" s="34">
        <f>Tavola1!B689-Tavola1!B688</f>
        <v>47578</v>
      </c>
      <c r="C784" s="34">
        <f>Tavola1!C689-Tavola1!C688</f>
        <v>46998</v>
      </c>
      <c r="D784" s="34">
        <f>Tavola1!D689-Tavola1!D688</f>
        <v>8521</v>
      </c>
      <c r="E784" s="34">
        <f>Tavola1!E689-Tavola1!E688</f>
        <v>7348</v>
      </c>
      <c r="F784" s="34">
        <f>Tavola1!F689-Tavola1!F688</f>
        <v>28</v>
      </c>
      <c r="G784" s="34">
        <f>Tavola1!G689-Tavola1!G688</f>
        <v>17</v>
      </c>
      <c r="H784" s="34">
        <f>Tavola1!H689-Tavola1!H688</f>
        <v>11</v>
      </c>
      <c r="I784" s="34">
        <f>Tavola1!I689</f>
        <v>25</v>
      </c>
      <c r="J784" s="34">
        <f>Tavola1!J689-Tavola1!J688</f>
        <v>7320</v>
      </c>
      <c r="K784" s="34">
        <f>Tavola1!K689-Tavola1!K688</f>
        <v>1136</v>
      </c>
      <c r="L784" s="34">
        <f>Tavola1!L689-Tavola1!L688</f>
        <v>37</v>
      </c>
      <c r="M784" s="2">
        <f t="shared" si="314"/>
        <v>0.17909538021774771</v>
      </c>
      <c r="N784" s="2">
        <f t="shared" si="315"/>
        <v>0.18130558747180731</v>
      </c>
    </row>
    <row r="785" spans="1:16" collapsed="1">
      <c r="A785" t="s">
        <v>845</v>
      </c>
      <c r="B785" s="3">
        <f>SUM(B778:B784)</f>
        <v>357820</v>
      </c>
      <c r="C785" s="3">
        <f>SUM(C778:C784)</f>
        <v>353686</v>
      </c>
      <c r="D785" s="3">
        <f>SUM(D778:D784)-109</f>
        <v>73163</v>
      </c>
      <c r="E785" s="3">
        <f t="shared" ref="E785:L785" si="316">SUM(E778:E784)</f>
        <v>61912</v>
      </c>
      <c r="F785" s="3">
        <f t="shared" si="316"/>
        <v>255</v>
      </c>
      <c r="G785" s="3">
        <f t="shared" si="316"/>
        <v>225</v>
      </c>
      <c r="H785" s="3">
        <f t="shared" si="316"/>
        <v>30</v>
      </c>
      <c r="I785" s="3">
        <f t="shared" si="316"/>
        <v>120</v>
      </c>
      <c r="J785" s="3">
        <f t="shared" si="316"/>
        <v>61657</v>
      </c>
      <c r="K785" s="3">
        <f t="shared" si="316"/>
        <v>11127</v>
      </c>
      <c r="L785" s="3">
        <f t="shared" si="316"/>
        <v>233</v>
      </c>
      <c r="M785" s="2">
        <f t="shared" si="314"/>
        <v>0.20446872729305238</v>
      </c>
      <c r="N785" s="2">
        <f t="shared" si="315"/>
        <v>0.20685862601290411</v>
      </c>
      <c r="P785" s="3"/>
    </row>
    <row r="787" spans="1:16">
      <c r="B787" s="37">
        <f>(B785-B777)/B777</f>
        <v>7.9250177200681657E-2</v>
      </c>
      <c r="C787" s="37">
        <f t="shared" ref="C787:L787" si="317">(C785-C777)/C777</f>
        <v>0.54114904464149549</v>
      </c>
      <c r="D787" s="37">
        <f t="shared" si="317"/>
        <v>9.3470235693255022E-2</v>
      </c>
      <c r="E787" s="37">
        <f t="shared" si="317"/>
        <v>2.3660323076668707E-2</v>
      </c>
      <c r="F787" s="37">
        <f t="shared" si="317"/>
        <v>-0.2565597667638484</v>
      </c>
      <c r="G787" s="37">
        <f t="shared" si="317"/>
        <v>-0.27884615384615385</v>
      </c>
      <c r="H787" s="37">
        <f t="shared" si="317"/>
        <v>-3.2258064516129031E-2</v>
      </c>
      <c r="I787" s="37">
        <f t="shared" si="317"/>
        <v>0.48148148148148145</v>
      </c>
      <c r="J787" s="37">
        <f t="shared" si="317"/>
        <v>2.5258571951178956E-2</v>
      </c>
      <c r="K787" s="37">
        <f t="shared" si="317"/>
        <v>0.74349733625822623</v>
      </c>
      <c r="L787" s="37">
        <f t="shared" si="317"/>
        <v>0.50322580645161286</v>
      </c>
    </row>
    <row r="788" spans="1:16">
      <c r="B788" s="38"/>
      <c r="C788" s="38"/>
      <c r="D788" s="38">
        <f>D785/D769</f>
        <v>2.6304379089667074</v>
      </c>
      <c r="E788" s="38"/>
      <c r="F788" s="38"/>
      <c r="G788" s="38"/>
      <c r="H788" s="38"/>
      <c r="I788" s="38"/>
      <c r="J788" s="38"/>
      <c r="K788" s="38"/>
      <c r="L788" s="42">
        <f>L785-L777</f>
        <v>78</v>
      </c>
    </row>
    <row r="789" spans="1:16">
      <c r="B789" s="37">
        <f>(B785-B369)/B369</f>
        <v>1.6633618411748505</v>
      </c>
      <c r="C789" s="37">
        <f t="shared" ref="C789:L789" si="318">(C785-C369)/C369</f>
        <v>7.3501192246854119</v>
      </c>
      <c r="D789" s="37">
        <f t="shared" si="318"/>
        <v>4.7726842354426386</v>
      </c>
      <c r="E789" s="37">
        <f t="shared" si="318"/>
        <v>11.586298028054483</v>
      </c>
      <c r="F789" s="37">
        <f t="shared" si="318"/>
        <v>0.62420382165605093</v>
      </c>
      <c r="G789" s="37">
        <f t="shared" si="318"/>
        <v>0.43312101910828027</v>
      </c>
      <c r="H789" s="37" t="e">
        <f t="shared" si="318"/>
        <v>#DIV/0!</v>
      </c>
      <c r="I789" s="37">
        <f t="shared" si="318"/>
        <v>7.1428571428571425E-2</v>
      </c>
      <c r="J789" s="37">
        <f t="shared" si="318"/>
        <v>11.947711045779084</v>
      </c>
      <c r="K789" s="37">
        <f t="shared" si="318"/>
        <v>0.48478783026421135</v>
      </c>
      <c r="L789" s="37">
        <f t="shared" si="318"/>
        <v>-0.10727969348659004</v>
      </c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689"/>
  <sheetViews>
    <sheetView workbookViewId="0">
      <pane xSplit="1" ySplit="1" topLeftCell="AQ676" activePane="bottomRight" state="frozen"/>
      <selection activeCell="A646" sqref="A646:BJ653"/>
      <selection pane="topRight" activeCell="A646" sqref="A646:BJ653"/>
      <selection pane="bottomLeft" activeCell="A646" sqref="A646:BJ653"/>
      <selection pane="bottomRight" activeCell="A681" sqref="A681:BJ688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hidden="1" outlineLevel="1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hidden="1" outlineLevel="1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hidden="1" outlineLevel="1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hidden="1" outlineLevel="1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hidden="1" outlineLevel="1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hidden="1" outlineLevel="1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hidden="1" outlineLevel="1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hidden="1" outlineLevel="1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hidden="1" outlineLevel="1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hidden="1" outlineLevel="1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hidden="1" outlineLevel="1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hidden="1" outlineLevel="1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hidden="1" outlineLevel="1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hidden="1" outlineLevel="1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hidden="1" outlineLevel="1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hidden="1" outlineLevel="1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hidden="1" outlineLevel="1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hidden="1" outlineLevel="1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hidden="1" outlineLevel="1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hidden="1" outlineLevel="1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hidden="1" outlineLevel="1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hidden="1" outlineLevel="1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hidden="1" outlineLevel="1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hidden="1" outlineLevel="1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hidden="1" outlineLevel="1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hidden="1" outlineLevel="1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hidden="1" outlineLevel="1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hidden="1" outlineLevel="1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hidden="1" outlineLevel="1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hidden="1" outlineLevel="1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hidden="1" outlineLevel="1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hidden="1" outlineLevel="1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hidden="1" outlineLevel="1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hidden="1" outlineLevel="1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hidden="1" outlineLevel="1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hidden="1" outlineLevel="1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hidden="1" outlineLevel="1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hidden="1" outlineLevel="1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hidden="1" outlineLevel="1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hidden="1" outlineLevel="1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hidden="1" outlineLevel="1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hidden="1" outlineLevel="1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hidden="1" outlineLevel="1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hidden="1" outlineLevel="1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hidden="1" outlineLevel="1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hidden="1" outlineLevel="1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hidden="1" outlineLevel="1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hidden="1" outlineLevel="1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hidden="1" outlineLevel="1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hidden="1" outlineLevel="1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hidden="1" outlineLevel="1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hidden="1" outlineLevel="1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hidden="1" outlineLevel="1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hidden="1" outlineLevel="1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hidden="1" outlineLevel="1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hidden="1" outlineLevel="1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hidden="1" outlineLevel="1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hidden="1" outlineLevel="1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hidden="1" outlineLevel="1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hidden="1" outlineLevel="1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hidden="1" outlineLevel="1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collapsed="1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1.6770082173402651E-4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" customHeight="1">
      <c r="A598" s="4">
        <v>44487</v>
      </c>
      <c r="B598">
        <f>Foglio1!S369</f>
        <v>6539755</v>
      </c>
      <c r="C598">
        <f>Foglio1!T369</f>
        <v>2496819</v>
      </c>
      <c r="E598">
        <f>Foglio1!R369</f>
        <v>303674</v>
      </c>
      <c r="G598">
        <f>Foglio1!K369</f>
        <v>7544</v>
      </c>
      <c r="H598" s="5">
        <f>Foglio1!I369</f>
        <v>297</v>
      </c>
      <c r="I598" s="5">
        <f>Foglio1!G369</f>
        <v>254</v>
      </c>
      <c r="J598" s="5">
        <f>Foglio1!H369</f>
        <v>43</v>
      </c>
      <c r="K598" s="5">
        <f>Foglio1!V369</f>
        <v>4</v>
      </c>
      <c r="M598" s="5">
        <f>Foglio1!J369</f>
        <v>7247</v>
      </c>
      <c r="N598" s="5">
        <f>Foglio1!N369</f>
        <v>289188</v>
      </c>
      <c r="O598" s="5">
        <f>Foglio1!O369</f>
        <v>6942</v>
      </c>
      <c r="Q598">
        <f t="shared" ref="Q598:Q604" si="2373">H598+L598</f>
        <v>297</v>
      </c>
      <c r="R598">
        <f t="shared" ref="R598:R604" si="2374">Q598+N598+O598</f>
        <v>296427</v>
      </c>
      <c r="Z598">
        <f t="shared" ref="Z598:Z604" si="2375">N598</f>
        <v>289188</v>
      </c>
      <c r="AA598">
        <f t="shared" ref="AA598:AA604" si="2376">M598</f>
        <v>7247</v>
      </c>
      <c r="AB598">
        <f t="shared" ref="AB598:AB604" si="2377">H598</f>
        <v>297</v>
      </c>
      <c r="AC598">
        <f t="shared" ref="AC598:AC604" si="2378">O598</f>
        <v>6942</v>
      </c>
      <c r="AE598" s="3">
        <f t="shared" ref="AE598:AE604" si="2379">B598-B597</f>
        <v>10960</v>
      </c>
      <c r="AF598" s="3">
        <f t="shared" ref="AF598:AF604" si="2380">E598-E597</f>
        <v>260</v>
      </c>
      <c r="AG598" s="3">
        <f t="shared" ref="AG598:AG604" si="2381">G598-G597</f>
        <v>-152</v>
      </c>
      <c r="AH598" s="3">
        <f t="shared" ref="AH598:AH604" si="2382">H598-H597</f>
        <v>9</v>
      </c>
      <c r="AI598" s="3">
        <f t="shared" ref="AI598:AI604" si="2383">J598-J597</f>
        <v>1</v>
      </c>
      <c r="AJ598" s="3">
        <f t="shared" ref="AJ598:AJ604" si="2384">M598-M597</f>
        <v>-161</v>
      </c>
      <c r="AK598" s="3">
        <f t="shared" ref="AK598:AK604" si="2385">N598-N597</f>
        <v>407</v>
      </c>
      <c r="AL598" s="3">
        <f t="shared" ref="AL598:AL604" si="2386">O598-O597</f>
        <v>5</v>
      </c>
      <c r="AM598" s="3"/>
      <c r="AN598" s="3">
        <f t="shared" ref="AN598:AN604" si="2387">AE598-AF598</f>
        <v>10700</v>
      </c>
      <c r="AO598" s="3">
        <f t="shared" ref="AO598:AO604" si="2388">AF598</f>
        <v>260</v>
      </c>
      <c r="AQ598" s="6">
        <f t="shared" ref="AQ598:AQ604" si="2389">(B598-B597)/B597</f>
        <v>1.6787171292711749E-3</v>
      </c>
      <c r="AR598" s="6">
        <f t="shared" ref="AR598:AR604" si="2390">(E598-E597)/E597</f>
        <v>8.5691497425959245E-4</v>
      </c>
      <c r="AS598" s="6">
        <f t="shared" ref="AS598:AS604" si="2391">(G598-G597)/G597</f>
        <v>-1.9750519750519752E-2</v>
      </c>
      <c r="AT598" s="6">
        <f t="shared" ref="AT598:AT604" si="2392">(H598-H597)/H597</f>
        <v>3.125E-2</v>
      </c>
      <c r="AU598" s="6">
        <f t="shared" ref="AU598:AU604" si="2393">(J598-J597)/J597</f>
        <v>2.3809523809523808E-2</v>
      </c>
      <c r="AV598" s="6">
        <f t="shared" ref="AV598:AV604" si="2394">(M598-M597)/M597</f>
        <v>-2.1733261339092872E-2</v>
      </c>
      <c r="AW598" s="6">
        <f t="shared" ref="AW598:AW604" si="2395">(N598-N597)/N597</f>
        <v>1.4093725002683694E-3</v>
      </c>
      <c r="AX598" s="6">
        <f t="shared" ref="AX598:AX604" si="2396">(O598-O597)/O597</f>
        <v>7.207726683004181E-4</v>
      </c>
      <c r="AZ598" s="2">
        <f t="shared" ref="AZ598:AZ604" si="2397">E598/B598</f>
        <v>4.643507287352508E-2</v>
      </c>
      <c r="BA598" s="17">
        <f t="shared" ref="BA598:BA604" si="2398">AF598/AE598</f>
        <v>2.3722627737226276E-2</v>
      </c>
      <c r="BB598" s="2">
        <f t="shared" ref="BB598:BB604" si="2399">H598/E598</f>
        <v>9.7802248463813176E-4</v>
      </c>
      <c r="BC598" s="2">
        <f t="shared" ref="BC598:BC604" si="2400">(H598-J598)/E598</f>
        <v>8.3642326969052337E-4</v>
      </c>
      <c r="BD598" s="2">
        <f t="shared" ref="BD598:BD604" si="2401">J598/E598</f>
        <v>1.4159921494760828E-4</v>
      </c>
      <c r="BE598" s="2">
        <f t="shared" ref="BE598:BE604" si="2402">M598/E598</f>
        <v>2.386440722617017E-2</v>
      </c>
      <c r="BF598" s="2">
        <f t="shared" ref="BF598:BF604" si="2403">N598/E598</f>
        <v>0.9522975295876499</v>
      </c>
      <c r="BG598" s="2">
        <f t="shared" ref="BG598:BG604" si="2404">O598/E598</f>
        <v>2.2860040701541785E-2</v>
      </c>
      <c r="BH598" s="2">
        <f t="shared" ref="BH598:BH604" si="2405">I598/G598</f>
        <v>3.3669141039236482E-2</v>
      </c>
      <c r="BI598" s="2">
        <f t="shared" ref="BI598:BI604" si="2406">J598/G598</f>
        <v>5.6998939554612936E-3</v>
      </c>
      <c r="BJ598" s="2">
        <f t="shared" ref="BJ598:BJ604" si="2407">M598/G598</f>
        <v>0.96063096500530221</v>
      </c>
    </row>
    <row r="599" spans="1:62" ht="15.6" customHeight="1">
      <c r="A599" s="4">
        <v>44488</v>
      </c>
      <c r="B599">
        <f>Foglio1!S370</f>
        <v>6559037</v>
      </c>
      <c r="C599">
        <f>Foglio1!T370</f>
        <v>2502537</v>
      </c>
      <c r="E599">
        <f>Foglio1!R370</f>
        <v>303938</v>
      </c>
      <c r="G599">
        <f>Foglio1!K370</f>
        <v>6847</v>
      </c>
      <c r="H599" s="5">
        <f>Foglio1!I370</f>
        <v>303</v>
      </c>
      <c r="I599" s="5">
        <f>Foglio1!G370</f>
        <v>255</v>
      </c>
      <c r="J599" s="5">
        <f>Foglio1!H370</f>
        <v>48</v>
      </c>
      <c r="K599" s="5">
        <f>Foglio1!V370</f>
        <v>6</v>
      </c>
      <c r="M599" s="5">
        <f>Foglio1!J370</f>
        <v>6544</v>
      </c>
      <c r="N599" s="5">
        <f>Foglio1!N370</f>
        <v>290136</v>
      </c>
      <c r="O599" s="5">
        <f>Foglio1!O370</f>
        <v>6955</v>
      </c>
      <c r="Q599">
        <f t="shared" si="2373"/>
        <v>303</v>
      </c>
      <c r="R599">
        <f t="shared" si="2374"/>
        <v>297394</v>
      </c>
      <c r="Z599">
        <f t="shared" si="2375"/>
        <v>290136</v>
      </c>
      <c r="AA599">
        <f t="shared" si="2376"/>
        <v>6544</v>
      </c>
      <c r="AB599">
        <f t="shared" si="2377"/>
        <v>303</v>
      </c>
      <c r="AC599">
        <f t="shared" si="2378"/>
        <v>6955</v>
      </c>
      <c r="AE599" s="3">
        <f t="shared" si="2379"/>
        <v>19282</v>
      </c>
      <c r="AF599" s="3">
        <f t="shared" si="2380"/>
        <v>264</v>
      </c>
      <c r="AG599" s="3">
        <f t="shared" si="2381"/>
        <v>-697</v>
      </c>
      <c r="AH599" s="3">
        <f t="shared" si="2382"/>
        <v>6</v>
      </c>
      <c r="AI599" s="3">
        <f t="shared" si="2383"/>
        <v>5</v>
      </c>
      <c r="AJ599" s="3">
        <f t="shared" si="2384"/>
        <v>-703</v>
      </c>
      <c r="AK599" s="3">
        <f t="shared" si="2385"/>
        <v>948</v>
      </c>
      <c r="AL599" s="3">
        <f t="shared" si="2386"/>
        <v>13</v>
      </c>
      <c r="AM599" s="3"/>
      <c r="AN599" s="3">
        <f t="shared" si="2387"/>
        <v>19018</v>
      </c>
      <c r="AO599" s="3">
        <f t="shared" si="2388"/>
        <v>264</v>
      </c>
      <c r="AQ599" s="6">
        <f t="shared" si="2389"/>
        <v>2.948428496174551E-3</v>
      </c>
      <c r="AR599" s="6">
        <f t="shared" si="2390"/>
        <v>8.6935331967833926E-4</v>
      </c>
      <c r="AS599" s="6">
        <f t="shared" si="2391"/>
        <v>-9.2391304347826081E-2</v>
      </c>
      <c r="AT599" s="6">
        <f t="shared" si="2392"/>
        <v>2.0202020202020204E-2</v>
      </c>
      <c r="AU599" s="6">
        <f t="shared" si="2393"/>
        <v>0.11627906976744186</v>
      </c>
      <c r="AV599" s="6">
        <f t="shared" si="2394"/>
        <v>-9.7005657513453844E-2</v>
      </c>
      <c r="AW599" s="6">
        <f t="shared" si="2395"/>
        <v>3.2781443213411345E-3</v>
      </c>
      <c r="AX599" s="6">
        <f t="shared" si="2396"/>
        <v>1.8726591760299626E-3</v>
      </c>
      <c r="AZ599" s="2">
        <f t="shared" si="2397"/>
        <v>4.6338814676605729E-2</v>
      </c>
      <c r="BA599" s="17">
        <f t="shared" si="2398"/>
        <v>1.369152577533451E-2</v>
      </c>
      <c r="BB599" s="2">
        <f t="shared" si="2399"/>
        <v>9.9691384427087098E-4</v>
      </c>
      <c r="BC599" s="2">
        <f t="shared" si="2400"/>
        <v>8.3898689864380239E-4</v>
      </c>
      <c r="BD599" s="2">
        <f t="shared" si="2401"/>
        <v>1.5792694562706867E-4</v>
      </c>
      <c r="BE599" s="2">
        <f t="shared" si="2402"/>
        <v>2.1530706920490365E-2</v>
      </c>
      <c r="BF599" s="2">
        <f t="shared" si="2403"/>
        <v>0.95458942284281667</v>
      </c>
      <c r="BG599" s="2">
        <f t="shared" si="2404"/>
        <v>2.2882956392422139E-2</v>
      </c>
      <c r="BH599" s="2">
        <f t="shared" si="2405"/>
        <v>3.724258799474222E-2</v>
      </c>
      <c r="BI599" s="2">
        <f t="shared" si="2406"/>
        <v>7.0103695048926535E-3</v>
      </c>
      <c r="BJ599" s="2">
        <f t="shared" si="2407"/>
        <v>0.95574704250036513</v>
      </c>
    </row>
    <row r="600" spans="1:62" ht="15.6" customHeight="1">
      <c r="A600" s="4">
        <v>44489</v>
      </c>
      <c r="B600">
        <f>Foglio1!S371</f>
        <v>6573656</v>
      </c>
      <c r="C600">
        <f>Foglio1!T371</f>
        <v>2508577</v>
      </c>
      <c r="E600">
        <f>Foglio1!R371</f>
        <v>304306</v>
      </c>
      <c r="G600">
        <f>Foglio1!K371</f>
        <v>6806</v>
      </c>
      <c r="H600" s="5">
        <f>Foglio1!I371</f>
        <v>312</v>
      </c>
      <c r="I600" s="5">
        <f>Foglio1!G371</f>
        <v>263</v>
      </c>
      <c r="J600" s="5">
        <f>Foglio1!H371</f>
        <v>49</v>
      </c>
      <c r="K600" s="5">
        <f>Foglio1!V371</f>
        <v>6</v>
      </c>
      <c r="M600" s="5">
        <f>Foglio1!J371</f>
        <v>6494</v>
      </c>
      <c r="N600" s="5">
        <f>Foglio1!N371</f>
        <v>290540</v>
      </c>
      <c r="O600" s="5">
        <f>Foglio1!O371</f>
        <v>6960</v>
      </c>
      <c r="Q600">
        <f t="shared" si="2373"/>
        <v>312</v>
      </c>
      <c r="R600">
        <f t="shared" si="2374"/>
        <v>297812</v>
      </c>
      <c r="Z600">
        <f t="shared" si="2375"/>
        <v>290540</v>
      </c>
      <c r="AA600">
        <f t="shared" si="2376"/>
        <v>6494</v>
      </c>
      <c r="AB600">
        <f t="shared" si="2377"/>
        <v>312</v>
      </c>
      <c r="AC600">
        <f t="shared" si="2378"/>
        <v>6960</v>
      </c>
      <c r="AE600" s="3">
        <f t="shared" si="2379"/>
        <v>14619</v>
      </c>
      <c r="AF600" s="3">
        <f t="shared" si="2380"/>
        <v>368</v>
      </c>
      <c r="AG600" s="3">
        <f t="shared" si="2381"/>
        <v>-41</v>
      </c>
      <c r="AH600" s="3">
        <f t="shared" si="2382"/>
        <v>9</v>
      </c>
      <c r="AI600" s="3">
        <f t="shared" si="2383"/>
        <v>1</v>
      </c>
      <c r="AJ600" s="3">
        <f t="shared" si="2384"/>
        <v>-50</v>
      </c>
      <c r="AK600" s="3">
        <f t="shared" si="2385"/>
        <v>404</v>
      </c>
      <c r="AL600" s="3">
        <f t="shared" si="2386"/>
        <v>5</v>
      </c>
      <c r="AM600" s="3"/>
      <c r="AN600" s="3">
        <f t="shared" si="2387"/>
        <v>14251</v>
      </c>
      <c r="AO600" s="3">
        <f t="shared" si="2388"/>
        <v>368</v>
      </c>
      <c r="AQ600" s="6">
        <f t="shared" si="2389"/>
        <v>2.2288332875695016E-3</v>
      </c>
      <c r="AR600" s="6">
        <f t="shared" si="2390"/>
        <v>1.2107732498075265E-3</v>
      </c>
      <c r="AS600" s="6">
        <f t="shared" si="2391"/>
        <v>-5.9880239520958087E-3</v>
      </c>
      <c r="AT600" s="6">
        <f t="shared" si="2392"/>
        <v>2.9702970297029702E-2</v>
      </c>
      <c r="AU600" s="6">
        <f t="shared" si="2393"/>
        <v>2.0833333333333332E-2</v>
      </c>
      <c r="AV600" s="6">
        <f t="shared" si="2394"/>
        <v>-7.6405867970660143E-3</v>
      </c>
      <c r="AW600" s="6">
        <f t="shared" si="2395"/>
        <v>1.3924504370364243E-3</v>
      </c>
      <c r="AX600" s="6">
        <f t="shared" si="2396"/>
        <v>7.1890726096333576E-4</v>
      </c>
      <c r="AZ600" s="2">
        <f t="shared" si="2397"/>
        <v>4.6291743894113106E-2</v>
      </c>
      <c r="BA600" s="17">
        <f t="shared" si="2398"/>
        <v>2.5172720432314111E-2</v>
      </c>
      <c r="BB600" s="2">
        <f t="shared" si="2399"/>
        <v>1.0252837604253612E-3</v>
      </c>
      <c r="BC600" s="2">
        <f t="shared" si="2400"/>
        <v>8.6426163138419879E-4</v>
      </c>
      <c r="BD600" s="2">
        <f t="shared" si="2401"/>
        <v>1.6102212904116253E-4</v>
      </c>
      <c r="BE600" s="2">
        <f t="shared" si="2402"/>
        <v>2.1340361346802231E-2</v>
      </c>
      <c r="BF600" s="2">
        <f t="shared" si="2403"/>
        <v>0.95476264023712976</v>
      </c>
      <c r="BG600" s="2">
        <f t="shared" si="2404"/>
        <v>2.2871714655642677E-2</v>
      </c>
      <c r="BH600" s="2">
        <f t="shared" si="2405"/>
        <v>3.8642374375550986E-2</v>
      </c>
      <c r="BI600" s="2">
        <f t="shared" si="2406"/>
        <v>7.1995298266235679E-3</v>
      </c>
      <c r="BJ600" s="2">
        <f t="shared" si="2407"/>
        <v>0.9541580957978254</v>
      </c>
    </row>
    <row r="601" spans="1:62" ht="15.6" customHeight="1">
      <c r="A601" s="4">
        <v>44490</v>
      </c>
      <c r="B601">
        <f>Foglio1!S372</f>
        <v>6589097</v>
      </c>
      <c r="C601">
        <f>Foglio1!T372</f>
        <v>2513823</v>
      </c>
      <c r="E601">
        <f>Foglio1!R372</f>
        <v>304592</v>
      </c>
      <c r="G601">
        <f>Foglio1!K372</f>
        <v>6682</v>
      </c>
      <c r="H601" s="5">
        <f>Foglio1!I372</f>
        <v>314</v>
      </c>
      <c r="I601" s="5">
        <f>Foglio1!G372</f>
        <v>266</v>
      </c>
      <c r="J601" s="5">
        <f>Foglio1!H372</f>
        <v>48</v>
      </c>
      <c r="K601" s="5">
        <f>Foglio1!V372</f>
        <v>1</v>
      </c>
      <c r="M601" s="5">
        <f>Foglio1!J372</f>
        <v>6368</v>
      </c>
      <c r="N601" s="5">
        <f>Foglio1!N372</f>
        <v>290943</v>
      </c>
      <c r="O601" s="5">
        <f>Foglio1!O372</f>
        <v>6967</v>
      </c>
      <c r="Q601">
        <f t="shared" si="2373"/>
        <v>314</v>
      </c>
      <c r="R601">
        <f t="shared" si="2374"/>
        <v>298224</v>
      </c>
      <c r="Z601">
        <f t="shared" si="2375"/>
        <v>290943</v>
      </c>
      <c r="AA601">
        <f t="shared" si="2376"/>
        <v>6368</v>
      </c>
      <c r="AB601">
        <f t="shared" si="2377"/>
        <v>314</v>
      </c>
      <c r="AC601">
        <f t="shared" si="2378"/>
        <v>6967</v>
      </c>
      <c r="AE601" s="3">
        <f t="shared" si="2379"/>
        <v>15441</v>
      </c>
      <c r="AF601" s="3">
        <f t="shared" si="2380"/>
        <v>286</v>
      </c>
      <c r="AG601" s="3">
        <f t="shared" si="2381"/>
        <v>-124</v>
      </c>
      <c r="AH601" s="3">
        <f t="shared" si="2382"/>
        <v>2</v>
      </c>
      <c r="AI601" s="3">
        <f t="shared" si="2383"/>
        <v>-1</v>
      </c>
      <c r="AJ601" s="3">
        <f t="shared" si="2384"/>
        <v>-126</v>
      </c>
      <c r="AK601" s="3">
        <f t="shared" si="2385"/>
        <v>403</v>
      </c>
      <c r="AL601" s="3">
        <f t="shared" si="2386"/>
        <v>7</v>
      </c>
      <c r="AM601" s="3"/>
      <c r="AN601" s="3">
        <f t="shared" si="2387"/>
        <v>15155</v>
      </c>
      <c r="AO601" s="3">
        <f t="shared" si="2388"/>
        <v>286</v>
      </c>
      <c r="AQ601" s="6">
        <f t="shared" si="2389"/>
        <v>2.348921209141458E-3</v>
      </c>
      <c r="AR601" s="6">
        <f t="shared" si="2390"/>
        <v>9.398434470565812E-4</v>
      </c>
      <c r="AS601" s="6">
        <f t="shared" si="2391"/>
        <v>-1.821921833676168E-2</v>
      </c>
      <c r="AT601" s="6">
        <f t="shared" si="2392"/>
        <v>6.41025641025641E-3</v>
      </c>
      <c r="AU601" s="6">
        <f t="shared" si="2393"/>
        <v>-2.0408163265306121E-2</v>
      </c>
      <c r="AV601" s="6">
        <f t="shared" si="2394"/>
        <v>-1.9402525408068985E-2</v>
      </c>
      <c r="AW601" s="6">
        <f t="shared" si="2395"/>
        <v>1.3870723480415778E-3</v>
      </c>
      <c r="AX601" s="6">
        <f t="shared" si="2396"/>
        <v>1.0057471264367816E-3</v>
      </c>
      <c r="AZ601" s="2">
        <f t="shared" si="2397"/>
        <v>4.6226668085171611E-2</v>
      </c>
      <c r="BA601" s="17">
        <f t="shared" si="2398"/>
        <v>1.852211644323554E-2</v>
      </c>
      <c r="BB601" s="2">
        <f t="shared" si="2399"/>
        <v>1.0308872196249409E-3</v>
      </c>
      <c r="BC601" s="2">
        <f t="shared" si="2400"/>
        <v>8.732993643956506E-4</v>
      </c>
      <c r="BD601" s="2">
        <f t="shared" si="2401"/>
        <v>1.5758785522929032E-4</v>
      </c>
      <c r="BE601" s="2">
        <f t="shared" si="2402"/>
        <v>2.0906655460419185E-2</v>
      </c>
      <c r="BF601" s="2">
        <f t="shared" si="2403"/>
        <v>0.95518923674948786</v>
      </c>
      <c r="BG601" s="2">
        <f t="shared" si="2404"/>
        <v>2.2873220570468037E-2</v>
      </c>
      <c r="BH601" s="2">
        <f t="shared" si="2405"/>
        <v>3.9808440586650701E-2</v>
      </c>
      <c r="BI601" s="2">
        <f t="shared" si="2406"/>
        <v>7.1834780005986228E-3</v>
      </c>
      <c r="BJ601" s="2">
        <f t="shared" si="2407"/>
        <v>0.95300808141275062</v>
      </c>
    </row>
    <row r="602" spans="1:62" ht="15.6" customHeight="1">
      <c r="A602" s="4">
        <v>44491</v>
      </c>
      <c r="B602">
        <f>Foglio1!S373</f>
        <v>6602830</v>
      </c>
      <c r="C602">
        <f>Foglio1!T373</f>
        <v>2518072</v>
      </c>
      <c r="E602">
        <f>Foglio1!R373</f>
        <v>304992</v>
      </c>
      <c r="G602">
        <f>Foglio1!K373</f>
        <v>6695</v>
      </c>
      <c r="H602" s="5">
        <f>Foglio1!I373</f>
        <v>308</v>
      </c>
      <c r="I602" s="5">
        <f>Foglio1!G373</f>
        <v>264</v>
      </c>
      <c r="J602" s="5">
        <f>Foglio1!H373</f>
        <v>44</v>
      </c>
      <c r="K602" s="5">
        <f>Foglio1!V373</f>
        <v>1</v>
      </c>
      <c r="M602" s="5">
        <f>Foglio1!J373</f>
        <v>6387</v>
      </c>
      <c r="N602" s="5">
        <f>Foglio1!N373</f>
        <v>291324</v>
      </c>
      <c r="O602" s="5">
        <f>Foglio1!O373</f>
        <v>6973</v>
      </c>
      <c r="Q602">
        <f t="shared" si="2373"/>
        <v>308</v>
      </c>
      <c r="R602">
        <f t="shared" si="2374"/>
        <v>298605</v>
      </c>
      <c r="Z602">
        <f t="shared" si="2375"/>
        <v>291324</v>
      </c>
      <c r="AA602">
        <f t="shared" si="2376"/>
        <v>6387</v>
      </c>
      <c r="AB602">
        <f t="shared" si="2377"/>
        <v>308</v>
      </c>
      <c r="AC602">
        <f t="shared" si="2378"/>
        <v>6973</v>
      </c>
      <c r="AE602" s="3">
        <f t="shared" si="2379"/>
        <v>13733</v>
      </c>
      <c r="AF602" s="3">
        <f t="shared" si="2380"/>
        <v>400</v>
      </c>
      <c r="AG602" s="3">
        <f t="shared" si="2381"/>
        <v>13</v>
      </c>
      <c r="AH602" s="3">
        <f t="shared" si="2382"/>
        <v>-6</v>
      </c>
      <c r="AI602" s="3">
        <f t="shared" si="2383"/>
        <v>-4</v>
      </c>
      <c r="AJ602" s="3">
        <f t="shared" si="2384"/>
        <v>19</v>
      </c>
      <c r="AK602" s="3">
        <f t="shared" si="2385"/>
        <v>381</v>
      </c>
      <c r="AL602" s="3">
        <f t="shared" si="2386"/>
        <v>6</v>
      </c>
      <c r="AM602" s="3"/>
      <c r="AN602" s="3">
        <f t="shared" si="2387"/>
        <v>13333</v>
      </c>
      <c r="AO602" s="3">
        <f t="shared" si="2388"/>
        <v>400</v>
      </c>
      <c r="AQ602" s="6">
        <f t="shared" si="2389"/>
        <v>2.0842006120110235E-3</v>
      </c>
      <c r="AR602" s="6">
        <f t="shared" si="2390"/>
        <v>1.3132321269107526E-3</v>
      </c>
      <c r="AS602" s="6">
        <f t="shared" si="2391"/>
        <v>1.9455252918287938E-3</v>
      </c>
      <c r="AT602" s="6">
        <f t="shared" si="2392"/>
        <v>-1.9108280254777069E-2</v>
      </c>
      <c r="AU602" s="6">
        <f t="shared" si="2393"/>
        <v>-8.3333333333333329E-2</v>
      </c>
      <c r="AV602" s="6">
        <f t="shared" si="2394"/>
        <v>2.9836683417085426E-3</v>
      </c>
      <c r="AW602" s="6">
        <f t="shared" si="2395"/>
        <v>1.309534857343191E-3</v>
      </c>
      <c r="AX602" s="6">
        <f t="shared" si="2396"/>
        <v>8.6120281326252334E-4</v>
      </c>
      <c r="AZ602" s="2">
        <f t="shared" si="2397"/>
        <v>4.6191102905875206E-2</v>
      </c>
      <c r="BA602" s="17">
        <f t="shared" si="2398"/>
        <v>2.9126920556324182E-2</v>
      </c>
      <c r="BB602" s="2">
        <f t="shared" si="2399"/>
        <v>1.0098625537719023E-3</v>
      </c>
      <c r="BC602" s="2">
        <f t="shared" si="2400"/>
        <v>8.6559647466163047E-4</v>
      </c>
      <c r="BD602" s="2">
        <f t="shared" si="2401"/>
        <v>1.4426607911027174E-4</v>
      </c>
      <c r="BE602" s="2">
        <f t="shared" si="2402"/>
        <v>2.0941532892666037E-2</v>
      </c>
      <c r="BF602" s="2">
        <f t="shared" si="2403"/>
        <v>0.95518570978910922</v>
      </c>
      <c r="BG602" s="2">
        <f t="shared" si="2404"/>
        <v>2.2862894764452839E-2</v>
      </c>
      <c r="BH602" s="2">
        <f t="shared" si="2405"/>
        <v>3.9432412247946226E-2</v>
      </c>
      <c r="BI602" s="2">
        <f t="shared" si="2406"/>
        <v>6.5720687079910377E-3</v>
      </c>
      <c r="BJ602" s="2">
        <f t="shared" si="2407"/>
        <v>0.95399551904406277</v>
      </c>
    </row>
    <row r="603" spans="1:62" ht="15.6" customHeight="1">
      <c r="A603" s="4">
        <v>44492</v>
      </c>
      <c r="B603">
        <f>Foglio1!S374</f>
        <v>6614989</v>
      </c>
      <c r="C603">
        <f>Foglio1!T374</f>
        <v>2522671</v>
      </c>
      <c r="E603">
        <f>Foglio1!R374</f>
        <v>305283</v>
      </c>
      <c r="G603">
        <f>Foglio1!K374</f>
        <v>6541</v>
      </c>
      <c r="H603" s="5">
        <f>Foglio1!I374</f>
        <v>310</v>
      </c>
      <c r="I603" s="5">
        <f>Foglio1!G374</f>
        <v>268</v>
      </c>
      <c r="J603" s="5">
        <f>Foglio1!H374</f>
        <v>42</v>
      </c>
      <c r="K603" s="5">
        <f>Foglio1!V374</f>
        <v>0</v>
      </c>
      <c r="M603" s="5">
        <f>Foglio1!J374</f>
        <v>6231</v>
      </c>
      <c r="N603" s="5">
        <f>Foglio1!N374</f>
        <v>291763</v>
      </c>
      <c r="O603" s="5">
        <f>Foglio1!O374</f>
        <v>6979</v>
      </c>
      <c r="Q603">
        <f t="shared" si="2373"/>
        <v>310</v>
      </c>
      <c r="R603">
        <f t="shared" si="2374"/>
        <v>299052</v>
      </c>
      <c r="Z603">
        <f t="shared" si="2375"/>
        <v>291763</v>
      </c>
      <c r="AA603">
        <f t="shared" si="2376"/>
        <v>6231</v>
      </c>
      <c r="AB603">
        <f t="shared" si="2377"/>
        <v>310</v>
      </c>
      <c r="AC603">
        <f t="shared" si="2378"/>
        <v>6979</v>
      </c>
      <c r="AE603" s="3">
        <f t="shared" si="2379"/>
        <v>12159</v>
      </c>
      <c r="AF603" s="3">
        <f t="shared" si="2380"/>
        <v>291</v>
      </c>
      <c r="AG603" s="3">
        <f t="shared" si="2381"/>
        <v>-154</v>
      </c>
      <c r="AH603" s="3">
        <f t="shared" si="2382"/>
        <v>2</v>
      </c>
      <c r="AI603" s="3">
        <f t="shared" si="2383"/>
        <v>-2</v>
      </c>
      <c r="AJ603" s="3">
        <f t="shared" si="2384"/>
        <v>-156</v>
      </c>
      <c r="AK603" s="3">
        <f t="shared" si="2385"/>
        <v>439</v>
      </c>
      <c r="AL603" s="3">
        <f t="shared" si="2386"/>
        <v>6</v>
      </c>
      <c r="AM603" s="3"/>
      <c r="AN603" s="3">
        <f t="shared" si="2387"/>
        <v>11868</v>
      </c>
      <c r="AO603" s="3">
        <f t="shared" si="2388"/>
        <v>291</v>
      </c>
      <c r="AQ603" s="6">
        <f t="shared" si="2389"/>
        <v>1.8414831216311794E-3</v>
      </c>
      <c r="AR603" s="6">
        <f t="shared" si="2390"/>
        <v>9.5412338684293363E-4</v>
      </c>
      <c r="AS603" s="6">
        <f t="shared" si="2391"/>
        <v>-2.3002240477968634E-2</v>
      </c>
      <c r="AT603" s="6">
        <f t="shared" si="2392"/>
        <v>6.4935064935064939E-3</v>
      </c>
      <c r="AU603" s="6">
        <f t="shared" si="2393"/>
        <v>-4.5454545454545456E-2</v>
      </c>
      <c r="AV603" s="6">
        <f t="shared" si="2394"/>
        <v>-2.4424612494128698E-2</v>
      </c>
      <c r="AW603" s="6">
        <f t="shared" si="2395"/>
        <v>1.5069132649558566E-3</v>
      </c>
      <c r="AX603" s="6">
        <f t="shared" si="2396"/>
        <v>8.6046178115588702E-4</v>
      </c>
      <c r="AZ603" s="2">
        <f t="shared" si="2397"/>
        <v>4.6150190121253411E-2</v>
      </c>
      <c r="BA603" s="17">
        <f t="shared" si="2398"/>
        <v>2.393288921786331E-2</v>
      </c>
      <c r="BB603" s="2">
        <f t="shared" si="2399"/>
        <v>1.0154512370489021E-3</v>
      </c>
      <c r="BC603" s="2">
        <f t="shared" si="2400"/>
        <v>8.7787397267453482E-4</v>
      </c>
      <c r="BD603" s="2">
        <f t="shared" si="2401"/>
        <v>1.375772643743674E-4</v>
      </c>
      <c r="BE603" s="2">
        <f t="shared" si="2402"/>
        <v>2.0410569864682933E-2</v>
      </c>
      <c r="BF603" s="2">
        <f t="shared" si="2403"/>
        <v>0.95571322346806076</v>
      </c>
      <c r="BG603" s="2">
        <f t="shared" si="2404"/>
        <v>2.286075543020738E-2</v>
      </c>
      <c r="BH603" s="2">
        <f t="shared" si="2405"/>
        <v>4.0972328390154411E-2</v>
      </c>
      <c r="BI603" s="2">
        <f t="shared" si="2406"/>
        <v>6.4210365387555417E-3</v>
      </c>
      <c r="BJ603" s="2">
        <f t="shared" si="2407"/>
        <v>0.95260663507109</v>
      </c>
    </row>
    <row r="604" spans="1:62" ht="15.6" customHeight="1">
      <c r="A604" s="4">
        <v>44493</v>
      </c>
      <c r="B604">
        <f>Foglio1!S375</f>
        <v>6624741</v>
      </c>
      <c r="C604">
        <f>Foglio1!T375</f>
        <v>2526273</v>
      </c>
      <c r="E604">
        <f>Foglio1!R375</f>
        <v>305658</v>
      </c>
      <c r="G604">
        <f>Foglio1!K375</f>
        <v>6668</v>
      </c>
      <c r="H604" s="5">
        <f>Foglio1!I375</f>
        <v>309</v>
      </c>
      <c r="I604" s="5">
        <f>Foglio1!G375</f>
        <v>267</v>
      </c>
      <c r="J604" s="5">
        <f>Foglio1!H375</f>
        <v>42</v>
      </c>
      <c r="K604" s="5">
        <f>Foglio1!V375</f>
        <v>0</v>
      </c>
      <c r="M604" s="5">
        <f>Foglio1!J375</f>
        <v>6359</v>
      </c>
      <c r="N604" s="5">
        <f>Foglio1!N375</f>
        <v>292004</v>
      </c>
      <c r="O604" s="5">
        <f>Foglio1!O375</f>
        <v>6986</v>
      </c>
      <c r="Q604">
        <f t="shared" si="2373"/>
        <v>309</v>
      </c>
      <c r="R604">
        <f t="shared" si="2374"/>
        <v>299299</v>
      </c>
      <c r="Z604">
        <f t="shared" si="2375"/>
        <v>292004</v>
      </c>
      <c r="AA604">
        <f t="shared" si="2376"/>
        <v>6359</v>
      </c>
      <c r="AB604">
        <f t="shared" si="2377"/>
        <v>309</v>
      </c>
      <c r="AC604">
        <f t="shared" si="2378"/>
        <v>6986</v>
      </c>
      <c r="AE604" s="3">
        <f t="shared" si="2379"/>
        <v>9752</v>
      </c>
      <c r="AF604" s="3">
        <f t="shared" si="2380"/>
        <v>375</v>
      </c>
      <c r="AG604" s="3">
        <f t="shared" si="2381"/>
        <v>127</v>
      </c>
      <c r="AH604" s="3">
        <f t="shared" si="2382"/>
        <v>-1</v>
      </c>
      <c r="AI604" s="3">
        <f t="shared" si="2383"/>
        <v>0</v>
      </c>
      <c r="AJ604" s="3">
        <f t="shared" si="2384"/>
        <v>128</v>
      </c>
      <c r="AK604" s="3">
        <f t="shared" si="2385"/>
        <v>241</v>
      </c>
      <c r="AL604" s="3">
        <f t="shared" si="2386"/>
        <v>7</v>
      </c>
      <c r="AM604" s="3"/>
      <c r="AN604" s="3">
        <f t="shared" si="2387"/>
        <v>9377</v>
      </c>
      <c r="AO604" s="3">
        <f t="shared" si="2388"/>
        <v>375</v>
      </c>
      <c r="AQ604" s="6">
        <f t="shared" si="2389"/>
        <v>1.4742276971284457E-3</v>
      </c>
      <c r="AR604" s="6">
        <f t="shared" si="2390"/>
        <v>1.2283684319139945E-3</v>
      </c>
      <c r="AS604" s="6">
        <f t="shared" si="2391"/>
        <v>1.9415991438617948E-2</v>
      </c>
      <c r="AT604" s="6">
        <f t="shared" si="2392"/>
        <v>-3.2258064516129032E-3</v>
      </c>
      <c r="AU604" s="6">
        <f t="shared" si="2393"/>
        <v>0</v>
      </c>
      <c r="AV604" s="6">
        <f t="shared" si="2394"/>
        <v>2.0542449045097094E-2</v>
      </c>
      <c r="AW604" s="6">
        <f t="shared" si="2395"/>
        <v>8.260128940270014E-4</v>
      </c>
      <c r="AX604" s="6">
        <f t="shared" si="2396"/>
        <v>1.0030090270812437E-3</v>
      </c>
      <c r="AZ604" s="2">
        <f t="shared" si="2397"/>
        <v>4.6138860372050769E-2</v>
      </c>
      <c r="BA604" s="17">
        <f t="shared" si="2398"/>
        <v>3.8453650533223957E-2</v>
      </c>
      <c r="BB604" s="2">
        <f t="shared" si="2399"/>
        <v>1.0109337887442829E-3</v>
      </c>
      <c r="BC604" s="2">
        <f t="shared" si="2400"/>
        <v>8.7352531260428317E-4</v>
      </c>
      <c r="BD604" s="2">
        <f t="shared" si="2401"/>
        <v>1.374084761399996E-4</v>
      </c>
      <c r="BE604" s="2">
        <f t="shared" si="2402"/>
        <v>2.0804297613672796E-2</v>
      </c>
      <c r="BF604" s="2">
        <f t="shared" si="2403"/>
        <v>0.95532915873296298</v>
      </c>
      <c r="BG604" s="2">
        <f t="shared" si="2404"/>
        <v>2.2855609864619934E-2</v>
      </c>
      <c r="BH604" s="2">
        <f t="shared" si="2405"/>
        <v>4.0041991601679663E-2</v>
      </c>
      <c r="BI604" s="2">
        <f t="shared" si="2406"/>
        <v>6.2987402519496102E-3</v>
      </c>
      <c r="BJ604" s="2">
        <f t="shared" si="2407"/>
        <v>0.9536592681463707</v>
      </c>
    </row>
    <row r="605" spans="1:62" ht="15.6" customHeight="1">
      <c r="A605" s="4">
        <v>44494</v>
      </c>
      <c r="B605">
        <f>Foglio1!S376</f>
        <v>6634778</v>
      </c>
      <c r="C605">
        <f>Foglio1!T376</f>
        <v>2530160</v>
      </c>
      <c r="E605">
        <f>Foglio1!R376</f>
        <v>306101</v>
      </c>
      <c r="G605">
        <f>Foglio1!K376</f>
        <v>7030</v>
      </c>
      <c r="H605" s="5">
        <f>Foglio1!I376</f>
        <v>329</v>
      </c>
      <c r="I605" s="5">
        <f>Foglio1!G376</f>
        <v>290</v>
      </c>
      <c r="J605" s="5">
        <f>Foglio1!H376</f>
        <v>39</v>
      </c>
      <c r="K605" s="5">
        <f>Foglio1!V376</f>
        <v>0</v>
      </c>
      <c r="M605" s="5">
        <f>Foglio1!J376</f>
        <v>6701</v>
      </c>
      <c r="N605" s="5">
        <f>Foglio1!N376</f>
        <v>292085</v>
      </c>
      <c r="O605" s="5">
        <f>Foglio1!O376</f>
        <v>6986</v>
      </c>
      <c r="Q605">
        <f t="shared" ref="Q605:Q611" si="2408">H605+L605</f>
        <v>329</v>
      </c>
      <c r="R605">
        <f t="shared" ref="R605:R611" si="2409">Q605+N605+O605</f>
        <v>299400</v>
      </c>
      <c r="Z605">
        <f t="shared" ref="Z605:Z611" si="2410">N605</f>
        <v>292085</v>
      </c>
      <c r="AA605">
        <f t="shared" ref="AA605:AA611" si="2411">M605</f>
        <v>6701</v>
      </c>
      <c r="AB605">
        <f t="shared" ref="AB605:AB611" si="2412">H605</f>
        <v>329</v>
      </c>
      <c r="AC605">
        <f t="shared" ref="AC605:AC611" si="2413">O605</f>
        <v>6986</v>
      </c>
      <c r="AE605" s="3">
        <f t="shared" ref="AE605:AE611" si="2414">B605-B604</f>
        <v>10037</v>
      </c>
      <c r="AF605" s="3">
        <f t="shared" ref="AF605:AF611" si="2415">E605-E604</f>
        <v>443</v>
      </c>
      <c r="AG605" s="3">
        <f t="shared" ref="AG605:AG611" si="2416">G605-G604</f>
        <v>362</v>
      </c>
      <c r="AH605" s="3">
        <f t="shared" ref="AH605:AH611" si="2417">H605-H604</f>
        <v>20</v>
      </c>
      <c r="AI605" s="3">
        <f t="shared" ref="AI605:AI611" si="2418">J605-J604</f>
        <v>-3</v>
      </c>
      <c r="AJ605" s="3">
        <f t="shared" ref="AJ605:AJ611" si="2419">M605-M604</f>
        <v>342</v>
      </c>
      <c r="AK605" s="3">
        <f t="shared" ref="AK605:AK611" si="2420">N605-N604</f>
        <v>81</v>
      </c>
      <c r="AL605" s="3">
        <f t="shared" ref="AL605:AL611" si="2421">O605-O604</f>
        <v>0</v>
      </c>
      <c r="AM605" s="3"/>
      <c r="AN605" s="3">
        <f t="shared" ref="AN605:AN611" si="2422">AE605-AF605</f>
        <v>9594</v>
      </c>
      <c r="AO605" s="3">
        <f t="shared" ref="AO605:AO611" si="2423">AF605</f>
        <v>443</v>
      </c>
      <c r="AQ605" s="6">
        <f t="shared" ref="AQ605:AQ611" si="2424">(B605-B604)/B604</f>
        <v>1.5150780989022815E-3</v>
      </c>
      <c r="AR605" s="6">
        <f t="shared" ref="AR605:AR611" si="2425">(E605-E604)/E604</f>
        <v>1.4493322602385672E-3</v>
      </c>
      <c r="AS605" s="6">
        <f t="shared" ref="AS605:AS611" si="2426">(G605-G604)/G604</f>
        <v>5.4289142171565684E-2</v>
      </c>
      <c r="AT605" s="6">
        <f t="shared" ref="AT605:AT611" si="2427">(H605-H604)/H604</f>
        <v>6.4724919093851127E-2</v>
      </c>
      <c r="AU605" s="6">
        <f t="shared" ref="AU605:AU611" si="2428">(J605-J604)/J604</f>
        <v>-7.1428571428571425E-2</v>
      </c>
      <c r="AV605" s="6">
        <f t="shared" ref="AV605:AV611" si="2429">(M605-M604)/M604</f>
        <v>5.3782041201446772E-2</v>
      </c>
      <c r="AW605" s="6">
        <f t="shared" ref="AW605:AW611" si="2430">(N605-N604)/N604</f>
        <v>2.7739346036355665E-4</v>
      </c>
      <c r="AX605" s="6">
        <f t="shared" ref="AX605:AX611" si="2431">(O605-O604)/O604</f>
        <v>0</v>
      </c>
      <c r="AZ605" s="2">
        <f t="shared" ref="AZ605:AZ611" si="2432">E605/B605</f>
        <v>4.6135831522923602E-2</v>
      </c>
      <c r="BA605" s="17">
        <f t="shared" ref="BA605:BA611" si="2433">AF605/AE605</f>
        <v>4.4136694231344024E-2</v>
      </c>
      <c r="BB605" s="2">
        <f t="shared" ref="BB605:BB611" si="2434">H605/E605</f>
        <v>1.0748086415921542E-3</v>
      </c>
      <c r="BC605" s="2">
        <f t="shared" ref="BC605:BC611" si="2435">(H605-J605)/E605</f>
        <v>9.4739971447332743E-4</v>
      </c>
      <c r="BD605" s="2">
        <f t="shared" ref="BD605:BD611" si="2436">J605/E605</f>
        <v>1.274089271188268E-4</v>
      </c>
      <c r="BE605" s="2">
        <f t="shared" ref="BE605:BE611" si="2437">M605/E605</f>
        <v>2.1891467195468164E-2</v>
      </c>
      <c r="BF605" s="2">
        <f t="shared" ref="BF605:BF611" si="2438">N605/E605</f>
        <v>0.95421119173083391</v>
      </c>
      <c r="BG605" s="2">
        <f t="shared" ref="BG605:BG611" si="2439">O605/E605</f>
        <v>2.2822532432105743E-2</v>
      </c>
      <c r="BH605" s="2">
        <f t="shared" ref="BH605:BH611" si="2440">I605/G605</f>
        <v>4.1251778093883355E-2</v>
      </c>
      <c r="BI605" s="2">
        <f t="shared" ref="BI605:BI611" si="2441">J605/G605</f>
        <v>5.5476529160739686E-3</v>
      </c>
      <c r="BJ605" s="2">
        <f t="shared" ref="BJ605:BJ611" si="2442">M605/G605</f>
        <v>0.95320056899004268</v>
      </c>
    </row>
    <row r="606" spans="1:62" ht="15.6" customHeight="1">
      <c r="A606" s="4">
        <v>44495</v>
      </c>
      <c r="B606">
        <f>Foglio1!S377</f>
        <v>6652775</v>
      </c>
      <c r="C606">
        <f>Foglio1!T377</f>
        <v>2536929</v>
      </c>
      <c r="E606">
        <f>Foglio1!R377</f>
        <v>306585</v>
      </c>
      <c r="G606">
        <f>Foglio1!K377</f>
        <v>7115</v>
      </c>
      <c r="H606" s="5">
        <f>Foglio1!I377</f>
        <v>322</v>
      </c>
      <c r="I606" s="5">
        <f>Foglio1!G377</f>
        <v>284</v>
      </c>
      <c r="J606" s="5">
        <f>Foglio1!H377</f>
        <v>38</v>
      </c>
      <c r="K606" s="5">
        <f>Foglio1!V377</f>
        <v>5</v>
      </c>
      <c r="M606" s="5">
        <f>Foglio1!J377</f>
        <v>6793</v>
      </c>
      <c r="N606" s="5">
        <f>Foglio1!N377</f>
        <v>292476</v>
      </c>
      <c r="O606" s="5">
        <f>Foglio1!O377</f>
        <v>6994</v>
      </c>
      <c r="Q606">
        <f t="shared" si="2408"/>
        <v>322</v>
      </c>
      <c r="R606">
        <f t="shared" si="2409"/>
        <v>299792</v>
      </c>
      <c r="Z606">
        <f t="shared" si="2410"/>
        <v>292476</v>
      </c>
      <c r="AA606">
        <f t="shared" si="2411"/>
        <v>6793</v>
      </c>
      <c r="AB606">
        <f t="shared" si="2412"/>
        <v>322</v>
      </c>
      <c r="AC606">
        <f t="shared" si="2413"/>
        <v>6994</v>
      </c>
      <c r="AE606" s="3">
        <f t="shared" si="2414"/>
        <v>17997</v>
      </c>
      <c r="AF606" s="3">
        <f t="shared" si="2415"/>
        <v>484</v>
      </c>
      <c r="AG606" s="3">
        <f t="shared" si="2416"/>
        <v>85</v>
      </c>
      <c r="AH606" s="3">
        <f t="shared" si="2417"/>
        <v>-7</v>
      </c>
      <c r="AI606" s="3">
        <f t="shared" si="2418"/>
        <v>-1</v>
      </c>
      <c r="AJ606" s="3">
        <f t="shared" si="2419"/>
        <v>92</v>
      </c>
      <c r="AK606" s="3">
        <f t="shared" si="2420"/>
        <v>391</v>
      </c>
      <c r="AL606" s="3">
        <f t="shared" si="2421"/>
        <v>8</v>
      </c>
      <c r="AM606" s="3"/>
      <c r="AN606" s="3">
        <f t="shared" si="2422"/>
        <v>17513</v>
      </c>
      <c r="AO606" s="3">
        <f t="shared" si="2423"/>
        <v>484</v>
      </c>
      <c r="AQ606" s="6">
        <f t="shared" si="2424"/>
        <v>2.712524819971369E-3</v>
      </c>
      <c r="AR606" s="6">
        <f t="shared" si="2425"/>
        <v>1.581177454500312E-3</v>
      </c>
      <c r="AS606" s="6">
        <f t="shared" si="2426"/>
        <v>1.2091038406827881E-2</v>
      </c>
      <c r="AT606" s="6">
        <f t="shared" si="2427"/>
        <v>-2.1276595744680851E-2</v>
      </c>
      <c r="AU606" s="6">
        <f t="shared" si="2428"/>
        <v>-2.564102564102564E-2</v>
      </c>
      <c r="AV606" s="6">
        <f t="shared" si="2429"/>
        <v>1.37292941352037E-2</v>
      </c>
      <c r="AW606" s="6">
        <f t="shared" si="2430"/>
        <v>1.3386514199633668E-3</v>
      </c>
      <c r="AX606" s="6">
        <f t="shared" si="2431"/>
        <v>1.145147437732608E-3</v>
      </c>
      <c r="AZ606" s="2">
        <f t="shared" si="2432"/>
        <v>4.6083777070470594E-2</v>
      </c>
      <c r="BA606" s="17">
        <f t="shared" si="2433"/>
        <v>2.6893371117408457E-2</v>
      </c>
      <c r="BB606" s="2">
        <f t="shared" si="2434"/>
        <v>1.0502796940489586E-3</v>
      </c>
      <c r="BC606" s="2">
        <f t="shared" si="2435"/>
        <v>9.2633364319846042E-4</v>
      </c>
      <c r="BD606" s="2">
        <f t="shared" si="2436"/>
        <v>1.2394605085049823E-4</v>
      </c>
      <c r="BE606" s="2">
        <f t="shared" si="2437"/>
        <v>2.2156987458616696E-2</v>
      </c>
      <c r="BF606" s="2">
        <f t="shared" si="2438"/>
        <v>0.95398013601448217</v>
      </c>
      <c r="BG606" s="2">
        <f t="shared" si="2439"/>
        <v>2.2812596832852226E-2</v>
      </c>
      <c r="BH606" s="2">
        <f t="shared" si="2440"/>
        <v>3.9915671117357693E-2</v>
      </c>
      <c r="BI606" s="2">
        <f t="shared" si="2441"/>
        <v>5.3408292340126496E-3</v>
      </c>
      <c r="BJ606" s="2">
        <f t="shared" si="2442"/>
        <v>0.9547434996486297</v>
      </c>
    </row>
    <row r="607" spans="1:62" ht="15.6" customHeight="1">
      <c r="A607" s="4">
        <v>44496</v>
      </c>
      <c r="B607">
        <f>Foglio1!S378</f>
        <v>6665488</v>
      </c>
      <c r="C607">
        <f>Foglio1!T378</f>
        <v>2541684</v>
      </c>
      <c r="E607">
        <f>Foglio1!R378</f>
        <v>306867</v>
      </c>
      <c r="G607">
        <f>Foglio1!K378</f>
        <v>6979</v>
      </c>
      <c r="H607" s="5">
        <f>Foglio1!I378</f>
        <v>318</v>
      </c>
      <c r="I607" s="5">
        <f>Foglio1!G378</f>
        <v>280</v>
      </c>
      <c r="J607" s="5">
        <f>Foglio1!H378</f>
        <v>38</v>
      </c>
      <c r="K607" s="5">
        <f>Foglio1!V378</f>
        <v>3</v>
      </c>
      <c r="M607" s="5">
        <f>Foglio1!J378</f>
        <v>6661</v>
      </c>
      <c r="N607" s="5">
        <f>Foglio1!N378</f>
        <v>292888</v>
      </c>
      <c r="O607" s="5">
        <f>Foglio1!O378</f>
        <v>7000</v>
      </c>
      <c r="Q607">
        <f t="shared" si="2408"/>
        <v>318</v>
      </c>
      <c r="R607">
        <f t="shared" si="2409"/>
        <v>300206</v>
      </c>
      <c r="Z607">
        <f t="shared" si="2410"/>
        <v>292888</v>
      </c>
      <c r="AA607">
        <f t="shared" si="2411"/>
        <v>6661</v>
      </c>
      <c r="AB607">
        <f t="shared" si="2412"/>
        <v>318</v>
      </c>
      <c r="AC607">
        <f t="shared" si="2413"/>
        <v>7000</v>
      </c>
      <c r="AE607" s="3">
        <f t="shared" si="2414"/>
        <v>12713</v>
      </c>
      <c r="AF607" s="3">
        <f t="shared" si="2415"/>
        <v>282</v>
      </c>
      <c r="AG607" s="3">
        <f t="shared" si="2416"/>
        <v>-136</v>
      </c>
      <c r="AH607" s="3">
        <f t="shared" si="2417"/>
        <v>-4</v>
      </c>
      <c r="AI607" s="3">
        <f t="shared" si="2418"/>
        <v>0</v>
      </c>
      <c r="AJ607" s="3">
        <f t="shared" si="2419"/>
        <v>-132</v>
      </c>
      <c r="AK607" s="3">
        <f t="shared" si="2420"/>
        <v>412</v>
      </c>
      <c r="AL607" s="3">
        <f t="shared" si="2421"/>
        <v>6</v>
      </c>
      <c r="AM607" s="3"/>
      <c r="AN607" s="3">
        <f t="shared" si="2422"/>
        <v>12431</v>
      </c>
      <c r="AO607" s="3">
        <f t="shared" si="2423"/>
        <v>282</v>
      </c>
      <c r="AQ607" s="6">
        <f t="shared" si="2424"/>
        <v>1.9109319043557013E-3</v>
      </c>
      <c r="AR607" s="6">
        <f t="shared" si="2425"/>
        <v>9.1981016683790793E-4</v>
      </c>
      <c r="AS607" s="6">
        <f t="shared" si="2426"/>
        <v>-1.9114546732255797E-2</v>
      </c>
      <c r="AT607" s="6">
        <f t="shared" si="2427"/>
        <v>-1.2422360248447204E-2</v>
      </c>
      <c r="AU607" s="6">
        <f t="shared" si="2428"/>
        <v>0</v>
      </c>
      <c r="AV607" s="6">
        <f t="shared" si="2429"/>
        <v>-1.943176799646695E-2</v>
      </c>
      <c r="AW607" s="6">
        <f t="shared" si="2430"/>
        <v>1.4086625911185874E-3</v>
      </c>
      <c r="AX607" s="6">
        <f t="shared" si="2431"/>
        <v>8.5787818129825567E-4</v>
      </c>
      <c r="AZ607" s="2">
        <f t="shared" si="2432"/>
        <v>4.603818955191278E-2</v>
      </c>
      <c r="BA607" s="17">
        <f t="shared" si="2433"/>
        <v>2.21820184063557E-2</v>
      </c>
      <c r="BB607" s="2">
        <f t="shared" si="2434"/>
        <v>1.0362795608520954E-3</v>
      </c>
      <c r="BC607" s="2">
        <f t="shared" si="2435"/>
        <v>9.1244741207102751E-4</v>
      </c>
      <c r="BD607" s="2">
        <f t="shared" si="2436"/>
        <v>1.2383214878106802E-4</v>
      </c>
      <c r="BE607" s="2">
        <f t="shared" si="2437"/>
        <v>2.1706472185018266E-2</v>
      </c>
      <c r="BF607" s="2">
        <f t="shared" si="2438"/>
        <v>0.9544460629523539</v>
      </c>
      <c r="BG607" s="2">
        <f t="shared" si="2439"/>
        <v>2.2811185301775689E-2</v>
      </c>
      <c r="BH607" s="2">
        <f t="shared" si="2440"/>
        <v>4.0120361083249748E-2</v>
      </c>
      <c r="BI607" s="2">
        <f t="shared" si="2441"/>
        <v>5.4449061470124658E-3</v>
      </c>
      <c r="BJ607" s="2">
        <f t="shared" si="2442"/>
        <v>0.95443473276973778</v>
      </c>
    </row>
    <row r="608" spans="1:62" ht="15.6" customHeight="1">
      <c r="A608" s="4">
        <v>44497</v>
      </c>
      <c r="B608">
        <f>Foglio1!S379</f>
        <v>6678897</v>
      </c>
      <c r="C608">
        <f>Foglio1!T379</f>
        <v>2546363</v>
      </c>
      <c r="E608">
        <f>Foglio1!R379</f>
        <v>307175</v>
      </c>
      <c r="G608">
        <f>Foglio1!K379</f>
        <v>7044</v>
      </c>
      <c r="H608" s="5">
        <f>Foglio1!I379</f>
        <v>324</v>
      </c>
      <c r="I608" s="5">
        <f>Foglio1!G379</f>
        <v>286</v>
      </c>
      <c r="J608" s="5">
        <f>Foglio1!H379</f>
        <v>38</v>
      </c>
      <c r="K608" s="5">
        <f>Foglio1!V379</f>
        <v>3</v>
      </c>
      <c r="M608" s="5">
        <f>Foglio1!J379</f>
        <v>6720</v>
      </c>
      <c r="N608" s="5">
        <f>Foglio1!N379</f>
        <v>293122</v>
      </c>
      <c r="O608" s="5">
        <f>Foglio1!O379</f>
        <v>7009</v>
      </c>
      <c r="Q608">
        <f t="shared" si="2408"/>
        <v>324</v>
      </c>
      <c r="R608">
        <f t="shared" si="2409"/>
        <v>300455</v>
      </c>
      <c r="Z608">
        <f t="shared" si="2410"/>
        <v>293122</v>
      </c>
      <c r="AA608">
        <f t="shared" si="2411"/>
        <v>6720</v>
      </c>
      <c r="AB608">
        <f t="shared" si="2412"/>
        <v>324</v>
      </c>
      <c r="AC608">
        <f t="shared" si="2413"/>
        <v>7009</v>
      </c>
      <c r="AE608" s="3">
        <f t="shared" si="2414"/>
        <v>13409</v>
      </c>
      <c r="AF608" s="3">
        <f t="shared" si="2415"/>
        <v>308</v>
      </c>
      <c r="AG608" s="3">
        <f t="shared" si="2416"/>
        <v>65</v>
      </c>
      <c r="AH608" s="3">
        <f t="shared" si="2417"/>
        <v>6</v>
      </c>
      <c r="AI608" s="3">
        <f t="shared" si="2418"/>
        <v>0</v>
      </c>
      <c r="AJ608" s="3">
        <f t="shared" si="2419"/>
        <v>59</v>
      </c>
      <c r="AK608" s="3">
        <f t="shared" si="2420"/>
        <v>234</v>
      </c>
      <c r="AL608" s="3">
        <f t="shared" si="2421"/>
        <v>9</v>
      </c>
      <c r="AM608" s="3"/>
      <c r="AN608" s="3">
        <f t="shared" si="2422"/>
        <v>13101</v>
      </c>
      <c r="AO608" s="3">
        <f t="shared" si="2423"/>
        <v>308</v>
      </c>
      <c r="AQ608" s="6">
        <f t="shared" si="2424"/>
        <v>2.0117056695623785E-3</v>
      </c>
      <c r="AR608" s="6">
        <f t="shared" si="2425"/>
        <v>1.0036921532781302E-3</v>
      </c>
      <c r="AS608" s="6">
        <f t="shared" si="2426"/>
        <v>9.3136552514686919E-3</v>
      </c>
      <c r="AT608" s="6">
        <f t="shared" si="2427"/>
        <v>1.8867924528301886E-2</v>
      </c>
      <c r="AU608" s="6">
        <f t="shared" si="2428"/>
        <v>0</v>
      </c>
      <c r="AV608" s="6">
        <f t="shared" si="2429"/>
        <v>8.8575288995646293E-3</v>
      </c>
      <c r="AW608" s="6">
        <f t="shared" si="2430"/>
        <v>7.9894020922673516E-4</v>
      </c>
      <c r="AX608" s="6">
        <f t="shared" si="2431"/>
        <v>1.2857142857142856E-3</v>
      </c>
      <c r="AZ608" s="2">
        <f t="shared" si="2432"/>
        <v>4.5991875604609565E-2</v>
      </c>
      <c r="BA608" s="17">
        <f t="shared" si="2433"/>
        <v>2.2969647251845776E-2</v>
      </c>
      <c r="BB608" s="2">
        <f t="shared" si="2434"/>
        <v>1.0547733376739643E-3</v>
      </c>
      <c r="BC608" s="2">
        <f t="shared" si="2435"/>
        <v>9.310653536257833E-4</v>
      </c>
      <c r="BD608" s="2">
        <f t="shared" si="2436"/>
        <v>1.2370798404818099E-4</v>
      </c>
      <c r="BE608" s="2">
        <f t="shared" si="2437"/>
        <v>2.1876780336941484E-2</v>
      </c>
      <c r="BF608" s="2">
        <f t="shared" si="2438"/>
        <v>0.95425083421502399</v>
      </c>
      <c r="BG608" s="2">
        <f t="shared" si="2439"/>
        <v>2.2817612110360545E-2</v>
      </c>
      <c r="BH608" s="2">
        <f t="shared" si="2440"/>
        <v>4.0601930721181144E-2</v>
      </c>
      <c r="BI608" s="2">
        <f t="shared" si="2441"/>
        <v>5.3946621237932991E-3</v>
      </c>
      <c r="BJ608" s="2">
        <f t="shared" si="2442"/>
        <v>0.95400340715502552</v>
      </c>
    </row>
    <row r="609" spans="1:62" ht="15.6" customHeight="1">
      <c r="A609" s="4">
        <v>44498</v>
      </c>
      <c r="B609">
        <f>Foglio1!S380</f>
        <v>6691548</v>
      </c>
      <c r="C609">
        <f>Foglio1!T380</f>
        <v>2551005</v>
      </c>
      <c r="E609">
        <f>Foglio1!R380</f>
        <v>307646</v>
      </c>
      <c r="G609">
        <f>Foglio1!K380</f>
        <v>7142</v>
      </c>
      <c r="H609" s="5">
        <f>Foglio1!I380</f>
        <v>321</v>
      </c>
      <c r="I609" s="5">
        <f>Foglio1!G380</f>
        <v>285</v>
      </c>
      <c r="J609" s="5">
        <f>Foglio1!H380</f>
        <v>36</v>
      </c>
      <c r="K609" s="5">
        <f>Foglio1!V380</f>
        <v>1</v>
      </c>
      <c r="M609" s="5">
        <f>Foglio1!J380</f>
        <v>6821</v>
      </c>
      <c r="N609" s="5">
        <f>Foglio1!N380</f>
        <v>293492</v>
      </c>
      <c r="O609" s="5">
        <f>Foglio1!O380</f>
        <v>7012</v>
      </c>
      <c r="Q609">
        <f t="shared" si="2408"/>
        <v>321</v>
      </c>
      <c r="R609">
        <f t="shared" si="2409"/>
        <v>300825</v>
      </c>
      <c r="Z609">
        <f t="shared" si="2410"/>
        <v>293492</v>
      </c>
      <c r="AA609">
        <f t="shared" si="2411"/>
        <v>6821</v>
      </c>
      <c r="AB609">
        <f t="shared" si="2412"/>
        <v>321</v>
      </c>
      <c r="AC609">
        <f t="shared" si="2413"/>
        <v>7012</v>
      </c>
      <c r="AE609" s="3">
        <f t="shared" si="2414"/>
        <v>12651</v>
      </c>
      <c r="AF609" s="3">
        <f t="shared" si="2415"/>
        <v>471</v>
      </c>
      <c r="AG609" s="3">
        <f t="shared" si="2416"/>
        <v>98</v>
      </c>
      <c r="AH609" s="3">
        <f t="shared" si="2417"/>
        <v>-3</v>
      </c>
      <c r="AI609" s="3">
        <f t="shared" si="2418"/>
        <v>-2</v>
      </c>
      <c r="AJ609" s="3">
        <f t="shared" si="2419"/>
        <v>101</v>
      </c>
      <c r="AK609" s="3">
        <f t="shared" si="2420"/>
        <v>370</v>
      </c>
      <c r="AL609" s="3">
        <f t="shared" si="2421"/>
        <v>3</v>
      </c>
      <c r="AM609" s="3"/>
      <c r="AN609" s="3">
        <f t="shared" si="2422"/>
        <v>12180</v>
      </c>
      <c r="AO609" s="3">
        <f t="shared" si="2423"/>
        <v>471</v>
      </c>
      <c r="AQ609" s="6">
        <f t="shared" si="2424"/>
        <v>1.8941750411782066E-3</v>
      </c>
      <c r="AR609" s="6">
        <f t="shared" si="2425"/>
        <v>1.5333279075445594E-3</v>
      </c>
      <c r="AS609" s="6">
        <f t="shared" si="2426"/>
        <v>1.3912549687677456E-2</v>
      </c>
      <c r="AT609" s="6">
        <f t="shared" si="2427"/>
        <v>-9.2592592592592587E-3</v>
      </c>
      <c r="AU609" s="6">
        <f t="shared" si="2428"/>
        <v>-5.2631578947368418E-2</v>
      </c>
      <c r="AV609" s="6">
        <f t="shared" si="2429"/>
        <v>1.5029761904761905E-2</v>
      </c>
      <c r="AW609" s="6">
        <f t="shared" si="2430"/>
        <v>1.262273046717749E-3</v>
      </c>
      <c r="AX609" s="6">
        <f t="shared" si="2431"/>
        <v>4.2802111570837496E-4</v>
      </c>
      <c r="AZ609" s="2">
        <f t="shared" si="2432"/>
        <v>4.5975310944492961E-2</v>
      </c>
      <c r="BA609" s="17">
        <f t="shared" si="2433"/>
        <v>3.7230258477590705E-2</v>
      </c>
      <c r="BB609" s="2">
        <f t="shared" si="2434"/>
        <v>1.0434070327584302E-3</v>
      </c>
      <c r="BC609" s="2">
        <f t="shared" si="2435"/>
        <v>9.2638942160795201E-4</v>
      </c>
      <c r="BD609" s="2">
        <f t="shared" si="2436"/>
        <v>1.1701761115047815E-4</v>
      </c>
      <c r="BE609" s="2">
        <f t="shared" si="2437"/>
        <v>2.2171586823816983E-2</v>
      </c>
      <c r="BF609" s="2">
        <f t="shared" si="2438"/>
        <v>0.95399257588267039</v>
      </c>
      <c r="BG609" s="2">
        <f t="shared" si="2439"/>
        <v>2.2792430260754244E-2</v>
      </c>
      <c r="BH609" s="2">
        <f t="shared" si="2440"/>
        <v>3.9904788574628952E-2</v>
      </c>
      <c r="BI609" s="2">
        <f t="shared" si="2441"/>
        <v>5.04060487258471E-3</v>
      </c>
      <c r="BJ609" s="2">
        <f t="shared" si="2442"/>
        <v>0.95505460655278629</v>
      </c>
    </row>
    <row r="610" spans="1:62" ht="15.6" customHeight="1">
      <c r="A610" s="4">
        <v>44499</v>
      </c>
      <c r="B610">
        <f>Foglio1!S381</f>
        <v>6702701</v>
      </c>
      <c r="C610">
        <f>Foglio1!T381</f>
        <v>2554330</v>
      </c>
      <c r="E610">
        <f>Foglio1!R381</f>
        <v>307931</v>
      </c>
      <c r="G610">
        <f>Foglio1!K381</f>
        <v>7162</v>
      </c>
      <c r="H610" s="5">
        <f>Foglio1!I381</f>
        <v>318</v>
      </c>
      <c r="I610" s="5">
        <f>Foglio1!G381</f>
        <v>285</v>
      </c>
      <c r="J610" s="5">
        <f>Foglio1!H381</f>
        <v>33</v>
      </c>
      <c r="K610" s="5">
        <f>Foglio1!V381</f>
        <v>1</v>
      </c>
      <c r="M610" s="5">
        <f>Foglio1!J381</f>
        <v>6844</v>
      </c>
      <c r="N610" s="5">
        <f>Foglio1!N381</f>
        <v>293754</v>
      </c>
      <c r="O610" s="5">
        <f>Foglio1!O381</f>
        <v>7015</v>
      </c>
      <c r="Q610">
        <f t="shared" si="2408"/>
        <v>318</v>
      </c>
      <c r="R610">
        <f t="shared" si="2409"/>
        <v>301087</v>
      </c>
      <c r="Z610">
        <f t="shared" si="2410"/>
        <v>293754</v>
      </c>
      <c r="AA610">
        <f t="shared" si="2411"/>
        <v>6844</v>
      </c>
      <c r="AB610">
        <f t="shared" si="2412"/>
        <v>318</v>
      </c>
      <c r="AC610">
        <f t="shared" si="2413"/>
        <v>7015</v>
      </c>
      <c r="AE610" s="3">
        <f t="shared" si="2414"/>
        <v>11153</v>
      </c>
      <c r="AF610" s="3">
        <f t="shared" si="2415"/>
        <v>285</v>
      </c>
      <c r="AG610" s="3">
        <f t="shared" si="2416"/>
        <v>20</v>
      </c>
      <c r="AH610" s="3">
        <f t="shared" si="2417"/>
        <v>-3</v>
      </c>
      <c r="AI610" s="3">
        <f t="shared" si="2418"/>
        <v>-3</v>
      </c>
      <c r="AJ610" s="3">
        <f t="shared" si="2419"/>
        <v>23</v>
      </c>
      <c r="AK610" s="3">
        <f t="shared" si="2420"/>
        <v>262</v>
      </c>
      <c r="AL610" s="3">
        <f t="shared" si="2421"/>
        <v>3</v>
      </c>
      <c r="AM610" s="3"/>
      <c r="AN610" s="3">
        <f t="shared" si="2422"/>
        <v>10868</v>
      </c>
      <c r="AO610" s="3">
        <f t="shared" si="2423"/>
        <v>285</v>
      </c>
      <c r="AQ610" s="6">
        <f t="shared" si="2424"/>
        <v>1.6667294324123505E-3</v>
      </c>
      <c r="AR610" s="6">
        <f t="shared" si="2425"/>
        <v>9.2638942160795201E-4</v>
      </c>
      <c r="AS610" s="6">
        <f t="shared" si="2426"/>
        <v>2.800336040324839E-3</v>
      </c>
      <c r="AT610" s="6">
        <f t="shared" si="2427"/>
        <v>-9.3457943925233638E-3</v>
      </c>
      <c r="AU610" s="6">
        <f t="shared" si="2428"/>
        <v>-8.3333333333333329E-2</v>
      </c>
      <c r="AV610" s="6">
        <f t="shared" si="2429"/>
        <v>3.3719395982993697E-3</v>
      </c>
      <c r="AW610" s="6">
        <f t="shared" si="2430"/>
        <v>8.9269894920474837E-4</v>
      </c>
      <c r="AX610" s="6">
        <f t="shared" si="2431"/>
        <v>4.2783799201369084E-4</v>
      </c>
      <c r="AZ610" s="2">
        <f t="shared" si="2432"/>
        <v>4.5941330218966951E-2</v>
      </c>
      <c r="BA610" s="17">
        <f t="shared" si="2433"/>
        <v>2.5553662691652469E-2</v>
      </c>
      <c r="BB610" s="2">
        <f t="shared" si="2434"/>
        <v>1.0326988838408604E-3</v>
      </c>
      <c r="BC610" s="2">
        <f t="shared" si="2435"/>
        <v>9.2553201853662022E-4</v>
      </c>
      <c r="BD610" s="2">
        <f t="shared" si="2436"/>
        <v>1.0716686530424023E-4</v>
      </c>
      <c r="BE610" s="2">
        <f t="shared" si="2437"/>
        <v>2.2225758367946064E-2</v>
      </c>
      <c r="BF610" s="2">
        <f t="shared" si="2438"/>
        <v>0.95396046516914501</v>
      </c>
      <c r="BG610" s="2">
        <f t="shared" si="2439"/>
        <v>2.2781077579068037E-2</v>
      </c>
      <c r="BH610" s="2">
        <f t="shared" si="2440"/>
        <v>3.9793353811784421E-2</v>
      </c>
      <c r="BI610" s="2">
        <f t="shared" si="2441"/>
        <v>4.6076514939960905E-3</v>
      </c>
      <c r="BJ610" s="2">
        <f t="shared" si="2442"/>
        <v>0.95559899469421949</v>
      </c>
    </row>
    <row r="611" spans="1:62" ht="15.6" customHeight="1">
      <c r="A611" s="4">
        <v>44500</v>
      </c>
      <c r="B611">
        <f>Foglio1!S382</f>
        <v>6713905</v>
      </c>
      <c r="C611">
        <f>Foglio1!T382</f>
        <v>2557904</v>
      </c>
      <c r="E611">
        <f>Foglio1!R382</f>
        <v>308232</v>
      </c>
      <c r="G611">
        <f>Foglio1!K382</f>
        <v>7197</v>
      </c>
      <c r="H611" s="5">
        <f>Foglio1!I382</f>
        <v>321</v>
      </c>
      <c r="I611" s="5">
        <f>Foglio1!G382</f>
        <v>288</v>
      </c>
      <c r="J611" s="5">
        <f>Foglio1!H382</f>
        <v>33</v>
      </c>
      <c r="K611" s="5">
        <f>Foglio1!V382</f>
        <v>3</v>
      </c>
      <c r="M611" s="5">
        <f>Foglio1!J382</f>
        <v>6876</v>
      </c>
      <c r="N611" s="5">
        <f>Foglio1!N382</f>
        <v>294018</v>
      </c>
      <c r="O611" s="5">
        <f>Foglio1!O382</f>
        <v>7017</v>
      </c>
      <c r="Q611">
        <f t="shared" si="2408"/>
        <v>321</v>
      </c>
      <c r="R611">
        <f t="shared" si="2409"/>
        <v>301356</v>
      </c>
      <c r="Z611">
        <f t="shared" si="2410"/>
        <v>294018</v>
      </c>
      <c r="AA611">
        <f t="shared" si="2411"/>
        <v>6876</v>
      </c>
      <c r="AB611">
        <f t="shared" si="2412"/>
        <v>321</v>
      </c>
      <c r="AC611">
        <f t="shared" si="2413"/>
        <v>7017</v>
      </c>
      <c r="AE611" s="3">
        <f t="shared" si="2414"/>
        <v>11204</v>
      </c>
      <c r="AF611" s="3">
        <f t="shared" si="2415"/>
        <v>301</v>
      </c>
      <c r="AG611" s="3">
        <f t="shared" si="2416"/>
        <v>35</v>
      </c>
      <c r="AH611" s="3">
        <f t="shared" si="2417"/>
        <v>3</v>
      </c>
      <c r="AI611" s="3">
        <f t="shared" si="2418"/>
        <v>0</v>
      </c>
      <c r="AJ611" s="3">
        <f t="shared" si="2419"/>
        <v>32</v>
      </c>
      <c r="AK611" s="3">
        <f t="shared" si="2420"/>
        <v>264</v>
      </c>
      <c r="AL611" s="3">
        <f t="shared" si="2421"/>
        <v>2</v>
      </c>
      <c r="AM611" s="3"/>
      <c r="AN611" s="3">
        <f t="shared" si="2422"/>
        <v>10903</v>
      </c>
      <c r="AO611" s="3">
        <f t="shared" si="2423"/>
        <v>301</v>
      </c>
      <c r="AQ611" s="6">
        <f t="shared" si="2424"/>
        <v>1.6715649407604487E-3</v>
      </c>
      <c r="AR611" s="6">
        <f t="shared" si="2425"/>
        <v>9.7749171080534279E-4</v>
      </c>
      <c r="AS611" s="6">
        <f t="shared" si="2426"/>
        <v>4.8869030996928232E-3</v>
      </c>
      <c r="AT611" s="6">
        <f t="shared" si="2427"/>
        <v>9.433962264150943E-3</v>
      </c>
      <c r="AU611" s="6">
        <f t="shared" si="2428"/>
        <v>0</v>
      </c>
      <c r="AV611" s="6">
        <f t="shared" si="2429"/>
        <v>4.6756282875511394E-3</v>
      </c>
      <c r="AW611" s="6">
        <f t="shared" si="2430"/>
        <v>8.9871116648624358E-4</v>
      </c>
      <c r="AX611" s="6">
        <f t="shared" si="2431"/>
        <v>2.8510334996436211E-4</v>
      </c>
      <c r="AZ611" s="2">
        <f t="shared" si="2432"/>
        <v>4.5909496783168663E-2</v>
      </c>
      <c r="BA611" s="17">
        <f t="shared" si="2433"/>
        <v>2.6865405212424136E-2</v>
      </c>
      <c r="BB611" s="2">
        <f t="shared" si="2434"/>
        <v>1.041423343455579E-3</v>
      </c>
      <c r="BC611" s="2">
        <f t="shared" si="2435"/>
        <v>9.3436113057696795E-4</v>
      </c>
      <c r="BD611" s="2">
        <f t="shared" si="2436"/>
        <v>1.0706221287861091E-4</v>
      </c>
      <c r="BE611" s="2">
        <f t="shared" si="2437"/>
        <v>2.2307871992525111E-2</v>
      </c>
      <c r="BF611" s="2">
        <f t="shared" si="2438"/>
        <v>0.95388538503464926</v>
      </c>
      <c r="BG611" s="2">
        <f t="shared" si="2439"/>
        <v>2.2765319629370086E-2</v>
      </c>
      <c r="BH611" s="2">
        <f t="shared" si="2440"/>
        <v>4.0016673614005835E-2</v>
      </c>
      <c r="BI611" s="2">
        <f t="shared" si="2441"/>
        <v>4.5852438516048354E-3</v>
      </c>
      <c r="BJ611" s="2">
        <f t="shared" si="2442"/>
        <v>0.95539808253438929</v>
      </c>
    </row>
    <row r="612" spans="1:62" ht="15.6" customHeight="1">
      <c r="A612" s="4">
        <v>44501</v>
      </c>
      <c r="B612">
        <f>Foglio1!S383</f>
        <v>6720909</v>
      </c>
      <c r="C612">
        <f>Foglio1!T383</f>
        <v>2560648</v>
      </c>
      <c r="E612">
        <f>Foglio1!R383</f>
        <v>308527</v>
      </c>
      <c r="G612">
        <f>Foglio1!K383</f>
        <v>7384</v>
      </c>
      <c r="H612" s="5">
        <f>Foglio1!I383</f>
        <v>336</v>
      </c>
      <c r="I612" s="5">
        <f>Foglio1!G383</f>
        <v>300</v>
      </c>
      <c r="J612" s="5">
        <f>Foglio1!H383</f>
        <v>36</v>
      </c>
      <c r="K612" s="5">
        <f>Foglio1!V383</f>
        <v>4</v>
      </c>
      <c r="M612" s="5">
        <f>Foglio1!J383</f>
        <v>7048</v>
      </c>
      <c r="N612" s="5">
        <f>Foglio1!N383</f>
        <v>294124</v>
      </c>
      <c r="O612" s="5">
        <f>Foglio1!O383</f>
        <v>7019</v>
      </c>
      <c r="Q612">
        <f t="shared" ref="Q612:Q618" si="2443">H612+L612</f>
        <v>336</v>
      </c>
      <c r="R612">
        <f t="shared" ref="R612:R618" si="2444">Q612+N612+O612</f>
        <v>301479</v>
      </c>
      <c r="Z612">
        <f t="shared" ref="Z612:Z618" si="2445">N612</f>
        <v>294124</v>
      </c>
      <c r="AA612">
        <f t="shared" ref="AA612:AA618" si="2446">M612</f>
        <v>7048</v>
      </c>
      <c r="AB612">
        <f t="shared" ref="AB612:AB618" si="2447">H612</f>
        <v>336</v>
      </c>
      <c r="AC612">
        <f t="shared" ref="AC612:AC618" si="2448">O612</f>
        <v>7019</v>
      </c>
      <c r="AE612" s="3">
        <f t="shared" ref="AE612:AE618" si="2449">B612-B611</f>
        <v>7004</v>
      </c>
      <c r="AF612" s="3">
        <f t="shared" ref="AF612:AF618" si="2450">E612-E611</f>
        <v>295</v>
      </c>
      <c r="AG612" s="3">
        <f t="shared" ref="AG612:AG618" si="2451">G612-G611</f>
        <v>187</v>
      </c>
      <c r="AH612" s="3">
        <f t="shared" ref="AH612:AH618" si="2452">H612-H611</f>
        <v>15</v>
      </c>
      <c r="AI612" s="3">
        <f t="shared" ref="AI612:AI618" si="2453">J612-J611</f>
        <v>3</v>
      </c>
      <c r="AJ612" s="3">
        <f t="shared" ref="AJ612:AJ618" si="2454">M612-M611</f>
        <v>172</v>
      </c>
      <c r="AK612" s="3">
        <f t="shared" ref="AK612:AK618" si="2455">N612-N611</f>
        <v>106</v>
      </c>
      <c r="AL612" s="3">
        <f t="shared" ref="AL612:AL618" si="2456">O612-O611</f>
        <v>2</v>
      </c>
      <c r="AM612" s="3"/>
      <c r="AN612" s="3">
        <f t="shared" ref="AN612:AN618" si="2457">AE612-AF612</f>
        <v>6709</v>
      </c>
      <c r="AO612" s="3">
        <f t="shared" ref="AO612:AO618" si="2458">AF612</f>
        <v>295</v>
      </c>
      <c r="AQ612" s="6">
        <f t="shared" ref="AQ612:AQ618" si="2459">(B612-B611)/B611</f>
        <v>1.0432080882884103E-3</v>
      </c>
      <c r="AR612" s="6">
        <f t="shared" ref="AR612:AR618" si="2460">(E612-E611)/E611</f>
        <v>9.5707129694515823E-4</v>
      </c>
      <c r="AS612" s="6">
        <f t="shared" ref="AS612:AS618" si="2461">(G612-G611)/G611</f>
        <v>2.5983048492427399E-2</v>
      </c>
      <c r="AT612" s="6">
        <f t="shared" ref="AT612:AT618" si="2462">(H612-H611)/H611</f>
        <v>4.6728971962616821E-2</v>
      </c>
      <c r="AU612" s="6">
        <f t="shared" ref="AU612:AU618" si="2463">(J612-J611)/J611</f>
        <v>9.0909090909090912E-2</v>
      </c>
      <c r="AV612" s="6">
        <f t="shared" ref="AV612:AV618" si="2464">(M612-M611)/M611</f>
        <v>2.501454333915067E-2</v>
      </c>
      <c r="AW612" s="6">
        <f t="shared" ref="AW612:AW618" si="2465">(N612-N611)/N611</f>
        <v>3.6052214490269304E-4</v>
      </c>
      <c r="AX612" s="6">
        <f t="shared" ref="AX612:AX618" si="2466">(O612-O611)/O611</f>
        <v>2.8502208921191391E-4</v>
      </c>
      <c r="AZ612" s="2">
        <f t="shared" ref="AZ612:AZ618" si="2467">E612/B612</f>
        <v>4.5905546407487438E-2</v>
      </c>
      <c r="BA612" s="17">
        <f t="shared" ref="BA612:BA618" si="2468">AF612/AE612</f>
        <v>4.2118789263278125E-2</v>
      </c>
      <c r="BB612" s="2">
        <f t="shared" ref="BB612:BB618" si="2469">H612/E612</f>
        <v>1.0890456913009235E-3</v>
      </c>
      <c r="BC612" s="2">
        <f t="shared" ref="BC612:BC618" si="2470">(H612-J612)/E612</f>
        <v>9.7236222437582451E-4</v>
      </c>
      <c r="BD612" s="2">
        <f t="shared" ref="BD612:BD618" si="2471">J612/E612</f>
        <v>1.1668346692509893E-4</v>
      </c>
      <c r="BE612" s="2">
        <f t="shared" ref="BE612:BE618" si="2472">M612/E612</f>
        <v>2.2844029858002702E-2</v>
      </c>
      <c r="BF612" s="2">
        <f t="shared" ref="BF612:BF618" si="2473">N612/E612</f>
        <v>0.95331688960771666</v>
      </c>
      <c r="BG612" s="2">
        <f t="shared" ref="BG612:BG618" si="2474">O612/E612</f>
        <v>2.2750034842979706E-2</v>
      </c>
      <c r="BH612" s="2">
        <f t="shared" ref="BH612:BH618" si="2475">I612/G612</f>
        <v>4.0628385698808236E-2</v>
      </c>
      <c r="BI612" s="2">
        <f t="shared" ref="BI612:BI618" si="2476">J612/G612</f>
        <v>4.8754062838569879E-3</v>
      </c>
      <c r="BJ612" s="2">
        <f t="shared" ref="BJ612:BJ618" si="2477">M612/G612</f>
        <v>0.95449620801733481</v>
      </c>
    </row>
    <row r="613" spans="1:62" ht="15.6" customHeight="1">
      <c r="A613" s="4">
        <v>44502</v>
      </c>
      <c r="B613">
        <f>Foglio1!S384</f>
        <v>6733937</v>
      </c>
      <c r="C613">
        <f>Foglio1!T384</f>
        <v>2564359</v>
      </c>
      <c r="E613">
        <f>Foglio1!R384</f>
        <v>308909</v>
      </c>
      <c r="G613">
        <f>Foglio1!K384</f>
        <v>7611</v>
      </c>
      <c r="H613" s="5">
        <f>Foglio1!I384</f>
        <v>345</v>
      </c>
      <c r="I613" s="5">
        <f>Foglio1!G384</f>
        <v>305</v>
      </c>
      <c r="J613" s="5">
        <f>Foglio1!H384</f>
        <v>40</v>
      </c>
      <c r="K613" s="5">
        <f>Foglio1!V384</f>
        <v>6</v>
      </c>
      <c r="M613" s="5">
        <f>Foglio1!J384</f>
        <v>7266</v>
      </c>
      <c r="N613" s="5">
        <f>Foglio1!N384</f>
        <v>294276</v>
      </c>
      <c r="O613" s="5">
        <f>Foglio1!O384</f>
        <v>7022</v>
      </c>
      <c r="Q613">
        <f t="shared" si="2443"/>
        <v>345</v>
      </c>
      <c r="R613">
        <f t="shared" si="2444"/>
        <v>301643</v>
      </c>
      <c r="Z613">
        <f t="shared" si="2445"/>
        <v>294276</v>
      </c>
      <c r="AA613">
        <f t="shared" si="2446"/>
        <v>7266</v>
      </c>
      <c r="AB613">
        <f t="shared" si="2447"/>
        <v>345</v>
      </c>
      <c r="AC613">
        <f t="shared" si="2448"/>
        <v>7022</v>
      </c>
      <c r="AE613" s="3">
        <f t="shared" si="2449"/>
        <v>13028</v>
      </c>
      <c r="AF613" s="3">
        <f t="shared" si="2450"/>
        <v>382</v>
      </c>
      <c r="AG613" s="3">
        <f t="shared" si="2451"/>
        <v>227</v>
      </c>
      <c r="AH613" s="3">
        <f t="shared" si="2452"/>
        <v>9</v>
      </c>
      <c r="AI613" s="3">
        <f t="shared" si="2453"/>
        <v>4</v>
      </c>
      <c r="AJ613" s="3">
        <f t="shared" si="2454"/>
        <v>218</v>
      </c>
      <c r="AK613" s="3">
        <f t="shared" si="2455"/>
        <v>152</v>
      </c>
      <c r="AL613" s="3">
        <f t="shared" si="2456"/>
        <v>3</v>
      </c>
      <c r="AM613" s="3"/>
      <c r="AN613" s="3">
        <f t="shared" si="2457"/>
        <v>12646</v>
      </c>
      <c r="AO613" s="3">
        <f t="shared" si="2458"/>
        <v>382</v>
      </c>
      <c r="AQ613" s="6">
        <f t="shared" si="2459"/>
        <v>1.9384282691522828E-3</v>
      </c>
      <c r="AR613" s="6">
        <f t="shared" si="2460"/>
        <v>1.2381412323718831E-3</v>
      </c>
      <c r="AS613" s="6">
        <f t="shared" si="2461"/>
        <v>3.0742145178764897E-2</v>
      </c>
      <c r="AT613" s="6">
        <f t="shared" si="2462"/>
        <v>2.6785714285714284E-2</v>
      </c>
      <c r="AU613" s="6">
        <f t="shared" si="2463"/>
        <v>0.1111111111111111</v>
      </c>
      <c r="AV613" s="6">
        <f t="shared" si="2464"/>
        <v>3.0930760499432462E-2</v>
      </c>
      <c r="AW613" s="6">
        <f t="shared" si="2465"/>
        <v>5.1678883736111297E-4</v>
      </c>
      <c r="AX613" s="6">
        <f t="shared" si="2466"/>
        <v>4.274113121527283E-4</v>
      </c>
      <c r="AZ613" s="2">
        <f t="shared" si="2467"/>
        <v>4.5873461542631007E-2</v>
      </c>
      <c r="BA613" s="17">
        <f t="shared" si="2468"/>
        <v>2.932146146760823E-2</v>
      </c>
      <c r="BB613" s="2">
        <f t="shared" si="2469"/>
        <v>1.1168337601041084E-3</v>
      </c>
      <c r="BC613" s="2">
        <f t="shared" si="2470"/>
        <v>9.8734578791812477E-4</v>
      </c>
      <c r="BD613" s="2">
        <f t="shared" si="2471"/>
        <v>1.2948797218598359E-4</v>
      </c>
      <c r="BE613" s="2">
        <f t="shared" si="2472"/>
        <v>2.3521490147583916E-2</v>
      </c>
      <c r="BF613" s="2">
        <f t="shared" si="2473"/>
        <v>0.95263006257506255</v>
      </c>
      <c r="BG613" s="2">
        <f t="shared" si="2474"/>
        <v>2.2731613517249418E-2</v>
      </c>
      <c r="BH613" s="2">
        <f t="shared" si="2475"/>
        <v>4.0073577716463013E-2</v>
      </c>
      <c r="BI613" s="2">
        <f t="shared" si="2476"/>
        <v>5.2555511759295754E-3</v>
      </c>
      <c r="BJ613" s="2">
        <f t="shared" si="2477"/>
        <v>0.9546708711076074</v>
      </c>
    </row>
    <row r="614" spans="1:62" ht="15.6" customHeight="1">
      <c r="A614" s="4">
        <v>44503</v>
      </c>
      <c r="B614">
        <f>Foglio1!S385</f>
        <v>6767350</v>
      </c>
      <c r="C614">
        <f>Foglio1!T385</f>
        <v>2569924</v>
      </c>
      <c r="E614">
        <f>Foglio1!R385</f>
        <v>309307</v>
      </c>
      <c r="G614">
        <f>Foglio1!K385</f>
        <v>7401</v>
      </c>
      <c r="H614" s="5">
        <f>Foglio1!I385</f>
        <v>345</v>
      </c>
      <c r="I614" s="5">
        <f>Foglio1!G385</f>
        <v>305</v>
      </c>
      <c r="J614" s="5">
        <f>Foglio1!H385</f>
        <v>40</v>
      </c>
      <c r="K614" s="5">
        <f>Foglio1!V385</f>
        <v>4</v>
      </c>
      <c r="M614" s="5">
        <f>Foglio1!J385</f>
        <v>7056</v>
      </c>
      <c r="N614" s="5">
        <f>Foglio1!N385</f>
        <v>294877</v>
      </c>
      <c r="O614" s="5">
        <f>Foglio1!O385</f>
        <v>7029</v>
      </c>
      <c r="Q614">
        <f t="shared" si="2443"/>
        <v>345</v>
      </c>
      <c r="R614">
        <f t="shared" si="2444"/>
        <v>302251</v>
      </c>
      <c r="Z614">
        <f t="shared" si="2445"/>
        <v>294877</v>
      </c>
      <c r="AA614">
        <f t="shared" si="2446"/>
        <v>7056</v>
      </c>
      <c r="AB614">
        <f t="shared" si="2447"/>
        <v>345</v>
      </c>
      <c r="AC614">
        <f t="shared" si="2448"/>
        <v>7029</v>
      </c>
      <c r="AE614" s="3">
        <f t="shared" si="2449"/>
        <v>33413</v>
      </c>
      <c r="AF614" s="3">
        <f t="shared" si="2450"/>
        <v>398</v>
      </c>
      <c r="AG614" s="3">
        <f t="shared" si="2451"/>
        <v>-210</v>
      </c>
      <c r="AH614" s="3">
        <f t="shared" si="2452"/>
        <v>0</v>
      </c>
      <c r="AI614" s="3">
        <f t="shared" si="2453"/>
        <v>0</v>
      </c>
      <c r="AJ614" s="3">
        <f t="shared" si="2454"/>
        <v>-210</v>
      </c>
      <c r="AK614" s="3">
        <f t="shared" si="2455"/>
        <v>601</v>
      </c>
      <c r="AL614" s="3">
        <f t="shared" si="2456"/>
        <v>7</v>
      </c>
      <c r="AM614" s="3"/>
      <c r="AN614" s="3">
        <f t="shared" si="2457"/>
        <v>33015</v>
      </c>
      <c r="AO614" s="3">
        <f t="shared" si="2458"/>
        <v>398</v>
      </c>
      <c r="AQ614" s="6">
        <f t="shared" si="2459"/>
        <v>4.9618818827678367E-3</v>
      </c>
      <c r="AR614" s="6">
        <f t="shared" si="2460"/>
        <v>1.2884053232505366E-3</v>
      </c>
      <c r="AS614" s="6">
        <f t="shared" si="2461"/>
        <v>-2.7591643673630272E-2</v>
      </c>
      <c r="AT614" s="6">
        <f t="shared" si="2462"/>
        <v>0</v>
      </c>
      <c r="AU614" s="6">
        <f t="shared" si="2463"/>
        <v>0</v>
      </c>
      <c r="AV614" s="6">
        <f t="shared" si="2464"/>
        <v>-2.8901734104046242E-2</v>
      </c>
      <c r="AW614" s="6">
        <f t="shared" si="2465"/>
        <v>2.042300425450937E-3</v>
      </c>
      <c r="AX614" s="6">
        <f t="shared" si="2466"/>
        <v>9.9686698946169173E-4</v>
      </c>
      <c r="AZ614" s="2">
        <f t="shared" si="2467"/>
        <v>4.5705778480498276E-2</v>
      </c>
      <c r="BA614" s="17">
        <f t="shared" si="2468"/>
        <v>1.1911531439858737E-2</v>
      </c>
      <c r="BB614" s="2">
        <f t="shared" si="2469"/>
        <v>1.1153966770878125E-3</v>
      </c>
      <c r="BC614" s="2">
        <f t="shared" si="2470"/>
        <v>9.8607532322255885E-4</v>
      </c>
      <c r="BD614" s="2">
        <f t="shared" si="2471"/>
        <v>1.2932135386525362E-4</v>
      </c>
      <c r="BE614" s="2">
        <f t="shared" si="2472"/>
        <v>2.2812286821830736E-2</v>
      </c>
      <c r="BF614" s="2">
        <f t="shared" si="2473"/>
        <v>0.95334732159310975</v>
      </c>
      <c r="BG614" s="2">
        <f t="shared" si="2474"/>
        <v>2.2724994907971693E-2</v>
      </c>
      <c r="BH614" s="2">
        <f t="shared" si="2475"/>
        <v>4.1210647209836505E-2</v>
      </c>
      <c r="BI614" s="2">
        <f t="shared" si="2476"/>
        <v>5.4046750439129846E-3</v>
      </c>
      <c r="BJ614" s="2">
        <f t="shared" si="2477"/>
        <v>0.95338467774625046</v>
      </c>
    </row>
    <row r="615" spans="1:62" ht="15.6" customHeight="1">
      <c r="A615" s="4">
        <v>44504</v>
      </c>
      <c r="B615">
        <f>Foglio1!S386</f>
        <v>6792616</v>
      </c>
      <c r="C615">
        <f>Foglio1!T386</f>
        <v>2575561</v>
      </c>
      <c r="E615">
        <f>Foglio1!R386</f>
        <v>309679</v>
      </c>
      <c r="G615">
        <f>Foglio1!K386</f>
        <v>7467</v>
      </c>
      <c r="H615" s="5">
        <f>Foglio1!I386</f>
        <v>339</v>
      </c>
      <c r="I615" s="5">
        <f>Foglio1!G386</f>
        <v>302</v>
      </c>
      <c r="J615" s="5">
        <f>Foglio1!H386</f>
        <v>37</v>
      </c>
      <c r="K615" s="5">
        <f>Foglio1!V386</f>
        <v>1</v>
      </c>
      <c r="M615" s="5">
        <f>Foglio1!J386</f>
        <v>7128</v>
      </c>
      <c r="N615" s="5">
        <f>Foglio1!N386</f>
        <v>295179</v>
      </c>
      <c r="O615" s="5">
        <f>Foglio1!O386</f>
        <v>7033</v>
      </c>
      <c r="Q615">
        <f t="shared" si="2443"/>
        <v>339</v>
      </c>
      <c r="R615">
        <f t="shared" si="2444"/>
        <v>302551</v>
      </c>
      <c r="Z615">
        <f t="shared" si="2445"/>
        <v>295179</v>
      </c>
      <c r="AA615">
        <f t="shared" si="2446"/>
        <v>7128</v>
      </c>
      <c r="AB615">
        <f t="shared" si="2447"/>
        <v>339</v>
      </c>
      <c r="AC615">
        <f t="shared" si="2448"/>
        <v>7033</v>
      </c>
      <c r="AE615" s="3">
        <f t="shared" si="2449"/>
        <v>25266</v>
      </c>
      <c r="AF615" s="3">
        <f t="shared" si="2450"/>
        <v>372</v>
      </c>
      <c r="AG615" s="3">
        <f t="shared" si="2451"/>
        <v>66</v>
      </c>
      <c r="AH615" s="3">
        <f t="shared" si="2452"/>
        <v>-6</v>
      </c>
      <c r="AI615" s="3">
        <f t="shared" si="2453"/>
        <v>-3</v>
      </c>
      <c r="AJ615" s="3">
        <f t="shared" si="2454"/>
        <v>72</v>
      </c>
      <c r="AK615" s="3">
        <f t="shared" si="2455"/>
        <v>302</v>
      </c>
      <c r="AL615" s="3">
        <f t="shared" si="2456"/>
        <v>4</v>
      </c>
      <c r="AM615" s="3"/>
      <c r="AN615" s="3">
        <f t="shared" si="2457"/>
        <v>24894</v>
      </c>
      <c r="AO615" s="3">
        <f t="shared" si="2458"/>
        <v>372</v>
      </c>
      <c r="AQ615" s="6">
        <f t="shared" si="2459"/>
        <v>3.7335145958166788E-3</v>
      </c>
      <c r="AR615" s="6">
        <f t="shared" si="2460"/>
        <v>1.2026885909468587E-3</v>
      </c>
      <c r="AS615" s="6">
        <f t="shared" si="2461"/>
        <v>8.9177138224564249E-3</v>
      </c>
      <c r="AT615" s="6">
        <f t="shared" si="2462"/>
        <v>-1.7391304347826087E-2</v>
      </c>
      <c r="AU615" s="6">
        <f t="shared" si="2463"/>
        <v>-7.4999999999999997E-2</v>
      </c>
      <c r="AV615" s="6">
        <f t="shared" si="2464"/>
        <v>1.020408163265306E-2</v>
      </c>
      <c r="AW615" s="6">
        <f t="shared" si="2465"/>
        <v>1.0241558344665743E-3</v>
      </c>
      <c r="AX615" s="6">
        <f t="shared" si="2466"/>
        <v>5.6907099160620283E-4</v>
      </c>
      <c r="AZ615" s="2">
        <f t="shared" si="2467"/>
        <v>4.5590535369583678E-2</v>
      </c>
      <c r="BA615" s="17">
        <f t="shared" si="2468"/>
        <v>1.4723343623842318E-2</v>
      </c>
      <c r="BB615" s="2">
        <f t="shared" si="2469"/>
        <v>1.0946819125610713E-3</v>
      </c>
      <c r="BC615" s="2">
        <f t="shared" si="2470"/>
        <v>9.7520335573287177E-4</v>
      </c>
      <c r="BD615" s="2">
        <f t="shared" si="2471"/>
        <v>1.1947855682819953E-4</v>
      </c>
      <c r="BE615" s="2">
        <f t="shared" si="2472"/>
        <v>2.301738251544341E-2</v>
      </c>
      <c r="BF615" s="2">
        <f t="shared" si="2473"/>
        <v>0.95317732232408392</v>
      </c>
      <c r="BG615" s="2">
        <f t="shared" si="2474"/>
        <v>2.2710613247911546E-2</v>
      </c>
      <c r="BH615" s="2">
        <f t="shared" si="2475"/>
        <v>4.0444623007901435E-2</v>
      </c>
      <c r="BI615" s="2">
        <f t="shared" si="2476"/>
        <v>4.9551359314316326E-3</v>
      </c>
      <c r="BJ615" s="2">
        <f t="shared" si="2477"/>
        <v>0.95460024106066699</v>
      </c>
    </row>
    <row r="616" spans="1:62" ht="15.6" customHeight="1">
      <c r="A616" s="4">
        <v>44505</v>
      </c>
      <c r="B616">
        <f>Foglio1!S387</f>
        <v>6817217</v>
      </c>
      <c r="C616">
        <f>Foglio1!T387</f>
        <v>2580723</v>
      </c>
      <c r="E616">
        <f>Foglio1!R387</f>
        <v>310145</v>
      </c>
      <c r="G616">
        <f>Foglio1!K387</f>
        <v>7639</v>
      </c>
      <c r="H616" s="5">
        <f>Foglio1!I387</f>
        <v>350</v>
      </c>
      <c r="I616" s="5">
        <f>Foglio1!G387</f>
        <v>311</v>
      </c>
      <c r="J616" s="5">
        <f>Foglio1!H387</f>
        <v>39</v>
      </c>
      <c r="K616" s="5">
        <f>Foglio1!V387</f>
        <v>3</v>
      </c>
      <c r="M616" s="5">
        <f>Foglio1!J387</f>
        <v>7289</v>
      </c>
      <c r="N616" s="5">
        <f>Foglio1!N387</f>
        <v>295464</v>
      </c>
      <c r="O616" s="5">
        <f>Foglio1!O387</f>
        <v>7042</v>
      </c>
      <c r="Q616">
        <f t="shared" si="2443"/>
        <v>350</v>
      </c>
      <c r="R616">
        <f t="shared" si="2444"/>
        <v>302856</v>
      </c>
      <c r="Z616">
        <f t="shared" si="2445"/>
        <v>295464</v>
      </c>
      <c r="AA616">
        <f t="shared" si="2446"/>
        <v>7289</v>
      </c>
      <c r="AB616">
        <f t="shared" si="2447"/>
        <v>350</v>
      </c>
      <c r="AC616">
        <f t="shared" si="2448"/>
        <v>7042</v>
      </c>
      <c r="AE616" s="3">
        <f t="shared" si="2449"/>
        <v>24601</v>
      </c>
      <c r="AF616" s="3">
        <f t="shared" si="2450"/>
        <v>466</v>
      </c>
      <c r="AG616" s="3">
        <f t="shared" si="2451"/>
        <v>172</v>
      </c>
      <c r="AH616" s="3">
        <f t="shared" si="2452"/>
        <v>11</v>
      </c>
      <c r="AI616" s="3">
        <f t="shared" si="2453"/>
        <v>2</v>
      </c>
      <c r="AJ616" s="3">
        <f t="shared" si="2454"/>
        <v>161</v>
      </c>
      <c r="AK616" s="3">
        <f t="shared" si="2455"/>
        <v>285</v>
      </c>
      <c r="AL616" s="3">
        <f t="shared" si="2456"/>
        <v>9</v>
      </c>
      <c r="AM616" s="3"/>
      <c r="AN616" s="3">
        <f t="shared" si="2457"/>
        <v>24135</v>
      </c>
      <c r="AO616" s="3">
        <f t="shared" si="2458"/>
        <v>466</v>
      </c>
      <c r="AQ616" s="6">
        <f t="shared" si="2459"/>
        <v>3.6217268869607822E-3</v>
      </c>
      <c r="AR616" s="6">
        <f t="shared" si="2460"/>
        <v>1.5047839859984049E-3</v>
      </c>
      <c r="AS616" s="6">
        <f t="shared" si="2461"/>
        <v>2.3034685951520022E-2</v>
      </c>
      <c r="AT616" s="6">
        <f t="shared" si="2462"/>
        <v>3.2448377581120944E-2</v>
      </c>
      <c r="AU616" s="6">
        <f t="shared" si="2463"/>
        <v>5.4054054054054057E-2</v>
      </c>
      <c r="AV616" s="6">
        <f t="shared" si="2464"/>
        <v>2.2586980920314255E-2</v>
      </c>
      <c r="AW616" s="6">
        <f t="shared" si="2465"/>
        <v>9.6551583954143075E-4</v>
      </c>
      <c r="AX616" s="6">
        <f t="shared" si="2466"/>
        <v>1.2796815014929617E-3</v>
      </c>
      <c r="AZ616" s="2">
        <f t="shared" si="2467"/>
        <v>4.5494371090138395E-2</v>
      </c>
      <c r="BA616" s="17">
        <f t="shared" si="2468"/>
        <v>1.8942319417909841E-2</v>
      </c>
      <c r="BB616" s="2">
        <f t="shared" si="2469"/>
        <v>1.1285044092279417E-3</v>
      </c>
      <c r="BC616" s="2">
        <f t="shared" si="2470"/>
        <v>1.0027567750568282E-3</v>
      </c>
      <c r="BD616" s="2">
        <f t="shared" si="2471"/>
        <v>1.2574763417111352E-4</v>
      </c>
      <c r="BE616" s="2">
        <f t="shared" si="2472"/>
        <v>2.3501910396749908E-2</v>
      </c>
      <c r="BF616" s="2">
        <f t="shared" si="2473"/>
        <v>0.952664076480356</v>
      </c>
      <c r="BG616" s="2">
        <f t="shared" si="2474"/>
        <v>2.2705508713666188E-2</v>
      </c>
      <c r="BH616" s="2">
        <f t="shared" si="2475"/>
        <v>4.0712135096216781E-2</v>
      </c>
      <c r="BI616" s="2">
        <f t="shared" si="2476"/>
        <v>5.1053802853776673E-3</v>
      </c>
      <c r="BJ616" s="2">
        <f t="shared" si="2477"/>
        <v>0.9541824846184056</v>
      </c>
    </row>
    <row r="617" spans="1:62" ht="15.6" customHeight="1">
      <c r="A617" s="4">
        <v>44506</v>
      </c>
      <c r="B617">
        <f>Foglio1!S388</f>
        <v>6838321</v>
      </c>
      <c r="C617">
        <f>Foglio1!T388</f>
        <v>2584924</v>
      </c>
      <c r="E617">
        <f>Foglio1!R388</f>
        <v>310446</v>
      </c>
      <c r="G617">
        <f>Foglio1!K388</f>
        <v>7572</v>
      </c>
      <c r="H617" s="5">
        <f>Foglio1!I388</f>
        <v>367</v>
      </c>
      <c r="I617" s="5">
        <f>Foglio1!G388</f>
        <v>324</v>
      </c>
      <c r="J617" s="5">
        <f>Foglio1!H388</f>
        <v>43</v>
      </c>
      <c r="K617" s="5">
        <f>Foglio1!V388</f>
        <v>5</v>
      </c>
      <c r="M617" s="5">
        <f>Foglio1!J388</f>
        <v>7205</v>
      </c>
      <c r="N617" s="5">
        <f>Foglio1!N388</f>
        <v>295828</v>
      </c>
      <c r="O617" s="5">
        <f>Foglio1!O388</f>
        <v>7046</v>
      </c>
      <c r="Q617">
        <f t="shared" si="2443"/>
        <v>367</v>
      </c>
      <c r="R617">
        <f t="shared" si="2444"/>
        <v>303241</v>
      </c>
      <c r="Z617">
        <f t="shared" si="2445"/>
        <v>295828</v>
      </c>
      <c r="AA617">
        <f t="shared" si="2446"/>
        <v>7205</v>
      </c>
      <c r="AB617">
        <f t="shared" si="2447"/>
        <v>367</v>
      </c>
      <c r="AC617">
        <f t="shared" si="2448"/>
        <v>7046</v>
      </c>
      <c r="AE617" s="3">
        <f t="shared" si="2449"/>
        <v>21104</v>
      </c>
      <c r="AF617" s="3">
        <f t="shared" si="2450"/>
        <v>301</v>
      </c>
      <c r="AG617" s="3">
        <f t="shared" si="2451"/>
        <v>-67</v>
      </c>
      <c r="AH617" s="3">
        <f t="shared" si="2452"/>
        <v>17</v>
      </c>
      <c r="AI617" s="3">
        <f t="shared" si="2453"/>
        <v>4</v>
      </c>
      <c r="AJ617" s="3">
        <f t="shared" si="2454"/>
        <v>-84</v>
      </c>
      <c r="AK617" s="3">
        <f t="shared" si="2455"/>
        <v>364</v>
      </c>
      <c r="AL617" s="3">
        <f t="shared" si="2456"/>
        <v>4</v>
      </c>
      <c r="AM617" s="3"/>
      <c r="AN617" s="3">
        <f t="shared" si="2457"/>
        <v>20803</v>
      </c>
      <c r="AO617" s="3">
        <f t="shared" si="2458"/>
        <v>301</v>
      </c>
      <c r="AQ617" s="6">
        <f t="shared" si="2459"/>
        <v>3.0956913943035701E-3</v>
      </c>
      <c r="AR617" s="6">
        <f t="shared" si="2460"/>
        <v>9.7051379193602988E-4</v>
      </c>
      <c r="AS617" s="6">
        <f t="shared" si="2461"/>
        <v>-8.7707815159052231E-3</v>
      </c>
      <c r="AT617" s="6">
        <f t="shared" si="2462"/>
        <v>4.8571428571428571E-2</v>
      </c>
      <c r="AU617" s="6">
        <f t="shared" si="2463"/>
        <v>0.10256410256410256</v>
      </c>
      <c r="AV617" s="6">
        <f t="shared" si="2464"/>
        <v>-1.1524214569899849E-2</v>
      </c>
      <c r="AW617" s="6">
        <f t="shared" si="2465"/>
        <v>1.2319605772615277E-3</v>
      </c>
      <c r="AX617" s="6">
        <f t="shared" si="2466"/>
        <v>5.6802044873615449E-4</v>
      </c>
      <c r="AZ617" s="2">
        <f t="shared" si="2467"/>
        <v>4.5397985850620347E-2</v>
      </c>
      <c r="BA617" s="17">
        <f t="shared" si="2468"/>
        <v>1.4262699014404853E-2</v>
      </c>
      <c r="BB617" s="2">
        <f t="shared" si="2469"/>
        <v>1.1821701680807613E-3</v>
      </c>
      <c r="BC617" s="2">
        <f t="shared" si="2470"/>
        <v>1.0436597669159853E-3</v>
      </c>
      <c r="BD617" s="2">
        <f t="shared" si="2471"/>
        <v>1.3851040116477585E-4</v>
      </c>
      <c r="BE617" s="2">
        <f t="shared" si="2472"/>
        <v>2.3208545125400229E-2</v>
      </c>
      <c r="BF617" s="2">
        <f t="shared" si="2473"/>
        <v>0.95291290594821643</v>
      </c>
      <c r="BG617" s="2">
        <f t="shared" si="2474"/>
        <v>2.269637875830257E-2</v>
      </c>
      <c r="BH617" s="2">
        <f t="shared" si="2475"/>
        <v>4.2789223454833596E-2</v>
      </c>
      <c r="BI617" s="2">
        <f t="shared" si="2476"/>
        <v>5.6788166930797678E-3</v>
      </c>
      <c r="BJ617" s="2">
        <f t="shared" si="2477"/>
        <v>0.95153195985208661</v>
      </c>
    </row>
    <row r="618" spans="1:62" ht="15.6" customHeight="1">
      <c r="A618" s="4">
        <v>44507</v>
      </c>
      <c r="B618">
        <f>Foglio1!S389</f>
        <v>6859605</v>
      </c>
      <c r="C618">
        <f>Foglio1!T389</f>
        <v>2588694</v>
      </c>
      <c r="E618">
        <f>Foglio1!R389</f>
        <v>310805</v>
      </c>
      <c r="G618">
        <f>Foglio1!K389</f>
        <v>7777</v>
      </c>
      <c r="H618" s="5">
        <f>Foglio1!I389</f>
        <v>362</v>
      </c>
      <c r="I618" s="5">
        <f>Foglio1!G389</f>
        <v>320</v>
      </c>
      <c r="J618" s="5">
        <f>Foglio1!H389</f>
        <v>42</v>
      </c>
      <c r="K618" s="5">
        <f>Foglio1!V389</f>
        <v>5</v>
      </c>
      <c r="M618" s="5">
        <f>Foglio1!J389</f>
        <v>7415</v>
      </c>
      <c r="N618" s="5">
        <f>Foglio1!N389</f>
        <v>295980</v>
      </c>
      <c r="O618" s="5">
        <f>Foglio1!O389</f>
        <v>7048</v>
      </c>
      <c r="Q618">
        <f t="shared" si="2443"/>
        <v>362</v>
      </c>
      <c r="R618">
        <f t="shared" si="2444"/>
        <v>303390</v>
      </c>
      <c r="Z618">
        <f t="shared" si="2445"/>
        <v>295980</v>
      </c>
      <c r="AA618">
        <f t="shared" si="2446"/>
        <v>7415</v>
      </c>
      <c r="AB618">
        <f t="shared" si="2447"/>
        <v>362</v>
      </c>
      <c r="AC618">
        <f t="shared" si="2448"/>
        <v>7048</v>
      </c>
      <c r="AE618" s="3">
        <f t="shared" si="2449"/>
        <v>21284</v>
      </c>
      <c r="AF618" s="3">
        <f t="shared" si="2450"/>
        <v>359</v>
      </c>
      <c r="AG618" s="3">
        <f t="shared" si="2451"/>
        <v>205</v>
      </c>
      <c r="AH618" s="3">
        <f t="shared" si="2452"/>
        <v>-5</v>
      </c>
      <c r="AI618" s="3">
        <f t="shared" si="2453"/>
        <v>-1</v>
      </c>
      <c r="AJ618" s="3">
        <f t="shared" si="2454"/>
        <v>210</v>
      </c>
      <c r="AK618" s="3">
        <f t="shared" si="2455"/>
        <v>152</v>
      </c>
      <c r="AL618" s="3">
        <f t="shared" si="2456"/>
        <v>2</v>
      </c>
      <c r="AM618" s="3"/>
      <c r="AN618" s="3">
        <f t="shared" si="2457"/>
        <v>20925</v>
      </c>
      <c r="AO618" s="3">
        <f t="shared" si="2458"/>
        <v>359</v>
      </c>
      <c r="AQ618" s="6">
        <f t="shared" si="2459"/>
        <v>3.1124599152335787E-3</v>
      </c>
      <c r="AR618" s="6">
        <f t="shared" si="2460"/>
        <v>1.1564007911198727E-3</v>
      </c>
      <c r="AS618" s="6">
        <f t="shared" si="2461"/>
        <v>2.7073428420496565E-2</v>
      </c>
      <c r="AT618" s="6">
        <f t="shared" si="2462"/>
        <v>-1.3623978201634877E-2</v>
      </c>
      <c r="AU618" s="6">
        <f t="shared" si="2463"/>
        <v>-2.3255813953488372E-2</v>
      </c>
      <c r="AV618" s="6">
        <f t="shared" si="2464"/>
        <v>2.9146426092990979E-2</v>
      </c>
      <c r="AW618" s="6">
        <f t="shared" si="2465"/>
        <v>5.1381207999242804E-4</v>
      </c>
      <c r="AX618" s="6">
        <f t="shared" si="2466"/>
        <v>2.838489923360772E-4</v>
      </c>
      <c r="AZ618" s="2">
        <f t="shared" si="2467"/>
        <v>4.5309460238599747E-2</v>
      </c>
      <c r="BA618" s="17">
        <f t="shared" si="2468"/>
        <v>1.686713023867694E-2</v>
      </c>
      <c r="BB618" s="2">
        <f t="shared" si="2469"/>
        <v>1.1647174273258152E-3</v>
      </c>
      <c r="BC618" s="2">
        <f t="shared" si="2470"/>
        <v>1.0295844661443671E-3</v>
      </c>
      <c r="BD618" s="2">
        <f t="shared" si="2471"/>
        <v>1.3513296118144817E-4</v>
      </c>
      <c r="BE618" s="2">
        <f t="shared" si="2472"/>
        <v>2.3857402551439005E-2</v>
      </c>
      <c r="BF618" s="2">
        <f t="shared" si="2473"/>
        <v>0.95230128215440546</v>
      </c>
      <c r="BG618" s="2">
        <f t="shared" si="2474"/>
        <v>2.2676597866829684E-2</v>
      </c>
      <c r="BH618" s="2">
        <f t="shared" si="2475"/>
        <v>4.1146971840041145E-2</v>
      </c>
      <c r="BI618" s="2">
        <f t="shared" si="2476"/>
        <v>5.4005400540054005E-3</v>
      </c>
      <c r="BJ618" s="2">
        <f t="shared" si="2477"/>
        <v>0.9534524881059534</v>
      </c>
    </row>
    <row r="619" spans="1:62" ht="15.6" customHeight="1">
      <c r="A619" s="4">
        <v>44508</v>
      </c>
      <c r="B619">
        <f>Foglio1!S390</f>
        <v>6875676</v>
      </c>
      <c r="C619">
        <f>Foglio1!T390</f>
        <v>2595944</v>
      </c>
      <c r="E619">
        <f>Foglio1!R390</f>
        <v>311575</v>
      </c>
      <c r="G619">
        <f>Foglio1!K390</f>
        <v>8425</v>
      </c>
      <c r="H619" s="5">
        <f>Foglio1!I390</f>
        <v>379</v>
      </c>
      <c r="I619" s="5">
        <f>Foglio1!G390</f>
        <v>333</v>
      </c>
      <c r="J619" s="5">
        <f>Foglio1!H390</f>
        <v>46</v>
      </c>
      <c r="K619" s="5">
        <f>Foglio1!V390</f>
        <v>6</v>
      </c>
      <c r="M619" s="5">
        <f>Foglio1!J390</f>
        <v>8046</v>
      </c>
      <c r="N619" s="5">
        <f>Foglio1!N390</f>
        <v>296101</v>
      </c>
      <c r="O619" s="5">
        <f>Foglio1!O390</f>
        <v>7049</v>
      </c>
      <c r="Q619">
        <f t="shared" ref="Q619:Q625" si="2478">H619+L619</f>
        <v>379</v>
      </c>
      <c r="R619">
        <f t="shared" ref="R619:R625" si="2479">Q619+N619+O619</f>
        <v>303529</v>
      </c>
      <c r="Z619">
        <f t="shared" ref="Z619:Z625" si="2480">N619</f>
        <v>296101</v>
      </c>
      <c r="AA619">
        <f t="shared" ref="AA619:AA625" si="2481">M619</f>
        <v>8046</v>
      </c>
      <c r="AB619">
        <f t="shared" ref="AB619:AB625" si="2482">H619</f>
        <v>379</v>
      </c>
      <c r="AC619">
        <f t="shared" ref="AC619:AC625" si="2483">O619</f>
        <v>7049</v>
      </c>
      <c r="AE619" s="3">
        <f t="shared" ref="AE619:AE625" si="2484">B619-B618</f>
        <v>16071</v>
      </c>
      <c r="AF619" s="3">
        <f t="shared" ref="AF619:AF625" si="2485">E619-E618</f>
        <v>770</v>
      </c>
      <c r="AG619" s="3">
        <f t="shared" ref="AG619:AG625" si="2486">G619-G618</f>
        <v>648</v>
      </c>
      <c r="AH619" s="3">
        <f t="shared" ref="AH619:AH625" si="2487">H619-H618</f>
        <v>17</v>
      </c>
      <c r="AI619" s="3">
        <f t="shared" ref="AI619:AI625" si="2488">J619-J618</f>
        <v>4</v>
      </c>
      <c r="AJ619" s="3">
        <f t="shared" ref="AJ619:AJ625" si="2489">M619-M618</f>
        <v>631</v>
      </c>
      <c r="AK619" s="3">
        <f t="shared" ref="AK619:AK625" si="2490">N619-N618</f>
        <v>121</v>
      </c>
      <c r="AL619" s="3">
        <f t="shared" ref="AL619:AL625" si="2491">O619-O618</f>
        <v>1</v>
      </c>
      <c r="AM619" s="3"/>
      <c r="AN619" s="3">
        <f t="shared" ref="AN619:AN625" si="2492">AE619-AF619</f>
        <v>15301</v>
      </c>
      <c r="AO619" s="3">
        <f t="shared" ref="AO619:AO625" si="2493">AF619</f>
        <v>770</v>
      </c>
      <c r="AQ619" s="6">
        <f t="shared" ref="AQ619:AQ625" si="2494">(B619-B618)/B618</f>
        <v>2.3428462717605459E-3</v>
      </c>
      <c r="AR619" s="6">
        <f t="shared" ref="AR619:AR625" si="2495">(E619-E618)/E618</f>
        <v>2.4774376216598832E-3</v>
      </c>
      <c r="AS619" s="6">
        <f t="shared" ref="AS619:AS625" si="2496">(G619-G618)/G618</f>
        <v>8.3322617976083327E-2</v>
      </c>
      <c r="AT619" s="6">
        <f t="shared" ref="AT619:AT625" si="2497">(H619-H618)/H618</f>
        <v>4.6961325966850827E-2</v>
      </c>
      <c r="AU619" s="6">
        <f t="shared" ref="AU619:AU625" si="2498">(J619-J618)/J618</f>
        <v>9.5238095238095233E-2</v>
      </c>
      <c r="AV619" s="6">
        <f t="shared" ref="AV619:AV625" si="2499">(M619-M618)/M618</f>
        <v>8.5097774780849636E-2</v>
      </c>
      <c r="AW619" s="6">
        <f t="shared" ref="AW619:AW625" si="2500">(N619-N618)/N618</f>
        <v>4.08811406176093E-4</v>
      </c>
      <c r="AX619" s="6">
        <f t="shared" ref="AX619:AX625" si="2501">(O619-O618)/O618</f>
        <v>1.4188422247446084E-4</v>
      </c>
      <c r="AZ619" s="2">
        <f t="shared" ref="AZ619:AZ625" si="2502">E619/B619</f>
        <v>4.5315544246122129E-2</v>
      </c>
      <c r="BA619" s="17">
        <f t="shared" ref="BA619:BA625" si="2503">AF619/AE619</f>
        <v>4.791238877481177E-2</v>
      </c>
      <c r="BB619" s="2">
        <f t="shared" ref="BB619:BB625" si="2504">H619/E619</f>
        <v>1.2164005456150205E-3</v>
      </c>
      <c r="BC619" s="2">
        <f t="shared" ref="BC619:BC625" si="2505">(H619-J619)/E619</f>
        <v>1.0687635400786328E-3</v>
      </c>
      <c r="BD619" s="2">
        <f t="shared" ref="BD619:BD625" si="2506">J619/E619</f>
        <v>1.476370055363877E-4</v>
      </c>
      <c r="BE619" s="2">
        <f t="shared" ref="BE619:BE625" si="2507">M619/E619</f>
        <v>2.5823637968386423E-2</v>
      </c>
      <c r="BF619" s="2">
        <f t="shared" ref="BF619:BF625" si="2508">N619/E619</f>
        <v>0.95033619513760736</v>
      </c>
      <c r="BG619" s="2">
        <f t="shared" ref="BG619:BG625" si="2509">O619/E619</f>
        <v>2.2623766348391239E-2</v>
      </c>
      <c r="BH619" s="2">
        <f t="shared" ref="BH619:BH625" si="2510">I619/G619</f>
        <v>3.9525222551928786E-2</v>
      </c>
      <c r="BI619" s="2">
        <f t="shared" ref="BI619:BI625" si="2511">J619/G619</f>
        <v>5.4599406528189915E-3</v>
      </c>
      <c r="BJ619" s="2">
        <f t="shared" ref="BJ619:BJ625" si="2512">M619/G619</f>
        <v>0.95501483679525223</v>
      </c>
    </row>
    <row r="620" spans="1:62" ht="15.6" customHeight="1">
      <c r="A620" s="4">
        <v>44509</v>
      </c>
      <c r="B620">
        <f>Foglio1!S391</f>
        <v>6908842</v>
      </c>
      <c r="C620">
        <f>Foglio1!T391</f>
        <v>2602759</v>
      </c>
      <c r="E620">
        <f>Foglio1!R391</f>
        <v>312079</v>
      </c>
      <c r="G620">
        <f>Foglio1!K391</f>
        <v>8624</v>
      </c>
      <c r="H620" s="5">
        <f>Foglio1!I391</f>
        <v>394</v>
      </c>
      <c r="I620" s="5">
        <f>Foglio1!G391</f>
        <v>346</v>
      </c>
      <c r="J620" s="5">
        <f>Foglio1!H391</f>
        <v>48</v>
      </c>
      <c r="K620" s="5">
        <f>Foglio1!V391</f>
        <v>2</v>
      </c>
      <c r="M620" s="5">
        <f>Foglio1!J391</f>
        <v>8230</v>
      </c>
      <c r="N620" s="5">
        <f>Foglio1!N391</f>
        <v>296395</v>
      </c>
      <c r="O620" s="5">
        <f>Foglio1!O391</f>
        <v>7060</v>
      </c>
      <c r="Q620">
        <f t="shared" si="2478"/>
        <v>394</v>
      </c>
      <c r="R620">
        <f t="shared" si="2479"/>
        <v>303849</v>
      </c>
      <c r="Z620">
        <f t="shared" si="2480"/>
        <v>296395</v>
      </c>
      <c r="AA620">
        <f t="shared" si="2481"/>
        <v>8230</v>
      </c>
      <c r="AB620">
        <f t="shared" si="2482"/>
        <v>394</v>
      </c>
      <c r="AC620">
        <f t="shared" si="2483"/>
        <v>7060</v>
      </c>
      <c r="AE620" s="3">
        <f t="shared" si="2484"/>
        <v>33166</v>
      </c>
      <c r="AF620" s="3">
        <f t="shared" si="2485"/>
        <v>504</v>
      </c>
      <c r="AG620" s="3">
        <f t="shared" si="2486"/>
        <v>199</v>
      </c>
      <c r="AH620" s="3">
        <f t="shared" si="2487"/>
        <v>15</v>
      </c>
      <c r="AI620" s="3">
        <f t="shared" si="2488"/>
        <v>2</v>
      </c>
      <c r="AJ620" s="3">
        <f t="shared" si="2489"/>
        <v>184</v>
      </c>
      <c r="AK620" s="3">
        <f t="shared" si="2490"/>
        <v>294</v>
      </c>
      <c r="AL620" s="3">
        <f t="shared" si="2491"/>
        <v>11</v>
      </c>
      <c r="AM620" s="3"/>
      <c r="AN620" s="3">
        <f t="shared" si="2492"/>
        <v>32662</v>
      </c>
      <c r="AO620" s="3">
        <f t="shared" si="2493"/>
        <v>504</v>
      </c>
      <c r="AQ620" s="6">
        <f t="shared" si="2494"/>
        <v>4.8236711561161407E-3</v>
      </c>
      <c r="AR620" s="6">
        <f t="shared" si="2495"/>
        <v>1.6175880606595523E-3</v>
      </c>
      <c r="AS620" s="6">
        <f t="shared" si="2496"/>
        <v>2.3620178041543028E-2</v>
      </c>
      <c r="AT620" s="6">
        <f t="shared" si="2497"/>
        <v>3.9577836411609502E-2</v>
      </c>
      <c r="AU620" s="6">
        <f t="shared" si="2498"/>
        <v>4.3478260869565216E-2</v>
      </c>
      <c r="AV620" s="6">
        <f t="shared" si="2499"/>
        <v>2.2868506089982601E-2</v>
      </c>
      <c r="AW620" s="6">
        <f t="shared" si="2500"/>
        <v>9.9290444814438311E-4</v>
      </c>
      <c r="AX620" s="6">
        <f t="shared" si="2501"/>
        <v>1.560505036175344E-3</v>
      </c>
      <c r="AZ620" s="2">
        <f t="shared" si="2502"/>
        <v>4.5170956290504258E-2</v>
      </c>
      <c r="BA620" s="17">
        <f t="shared" si="2503"/>
        <v>1.5196285352469396E-2</v>
      </c>
      <c r="BB620" s="2">
        <f t="shared" si="2504"/>
        <v>1.2625008411331746E-3</v>
      </c>
      <c r="BC620" s="2">
        <f t="shared" si="2505"/>
        <v>1.1086936320611127E-3</v>
      </c>
      <c r="BD620" s="2">
        <f t="shared" si="2506"/>
        <v>1.5380720907206188E-4</v>
      </c>
      <c r="BE620" s="2">
        <f t="shared" si="2507"/>
        <v>2.6371527722147278E-2</v>
      </c>
      <c r="BF620" s="2">
        <f t="shared" si="2508"/>
        <v>0.94974349443570383</v>
      </c>
      <c r="BG620" s="2">
        <f t="shared" si="2509"/>
        <v>2.2622477001015769E-2</v>
      </c>
      <c r="BH620" s="2">
        <f t="shared" si="2510"/>
        <v>4.0120593692022262E-2</v>
      </c>
      <c r="BI620" s="2">
        <f t="shared" si="2511"/>
        <v>5.5658627087198514E-3</v>
      </c>
      <c r="BJ620" s="2">
        <f t="shared" si="2512"/>
        <v>0.95431354359925791</v>
      </c>
    </row>
    <row r="621" spans="1:62" ht="15.6" customHeight="1">
      <c r="A621" s="4">
        <v>44510</v>
      </c>
      <c r="B621">
        <f>Foglio1!S392</f>
        <v>6932126</v>
      </c>
      <c r="C621">
        <f>Foglio1!T392</f>
        <v>2609250</v>
      </c>
      <c r="E621">
        <f>Foglio1!R392</f>
        <v>312651</v>
      </c>
      <c r="G621">
        <f>Foglio1!K392</f>
        <v>8671</v>
      </c>
      <c r="H621" s="5">
        <f>Foglio1!I392</f>
        <v>370</v>
      </c>
      <c r="I621" s="5">
        <f>Foglio1!G392</f>
        <v>320</v>
      </c>
      <c r="J621" s="5">
        <f>Foglio1!H392</f>
        <v>50</v>
      </c>
      <c r="K621" s="5">
        <f>Foglio1!V392</f>
        <v>3</v>
      </c>
      <c r="M621" s="5">
        <f>Foglio1!J392</f>
        <v>8301</v>
      </c>
      <c r="N621" s="5">
        <f>Foglio1!N392</f>
        <v>296911</v>
      </c>
      <c r="O621" s="5">
        <f>Foglio1!O392</f>
        <v>7069</v>
      </c>
      <c r="Q621">
        <f t="shared" si="2478"/>
        <v>370</v>
      </c>
      <c r="R621">
        <f t="shared" si="2479"/>
        <v>304350</v>
      </c>
      <c r="Z621">
        <f t="shared" si="2480"/>
        <v>296911</v>
      </c>
      <c r="AA621">
        <f t="shared" si="2481"/>
        <v>8301</v>
      </c>
      <c r="AB621">
        <f t="shared" si="2482"/>
        <v>370</v>
      </c>
      <c r="AC621">
        <f t="shared" si="2483"/>
        <v>7069</v>
      </c>
      <c r="AE621" s="3">
        <f t="shared" si="2484"/>
        <v>23284</v>
      </c>
      <c r="AF621" s="3">
        <f t="shared" si="2485"/>
        <v>572</v>
      </c>
      <c r="AG621" s="3">
        <f t="shared" si="2486"/>
        <v>47</v>
      </c>
      <c r="AH621" s="3">
        <f t="shared" si="2487"/>
        <v>-24</v>
      </c>
      <c r="AI621" s="3">
        <f t="shared" si="2488"/>
        <v>2</v>
      </c>
      <c r="AJ621" s="3">
        <f t="shared" si="2489"/>
        <v>71</v>
      </c>
      <c r="AK621" s="3">
        <f t="shared" si="2490"/>
        <v>516</v>
      </c>
      <c r="AL621" s="3">
        <f t="shared" si="2491"/>
        <v>9</v>
      </c>
      <c r="AM621" s="3"/>
      <c r="AN621" s="3">
        <f t="shared" si="2492"/>
        <v>22712</v>
      </c>
      <c r="AO621" s="3">
        <f t="shared" si="2493"/>
        <v>572</v>
      </c>
      <c r="AQ621" s="6">
        <f t="shared" si="2494"/>
        <v>3.3701740465334131E-3</v>
      </c>
      <c r="AR621" s="6">
        <f t="shared" si="2495"/>
        <v>1.8328692414420708E-3</v>
      </c>
      <c r="AS621" s="6">
        <f t="shared" si="2496"/>
        <v>5.4499072356215209E-3</v>
      </c>
      <c r="AT621" s="6">
        <f t="shared" si="2497"/>
        <v>-6.0913705583756347E-2</v>
      </c>
      <c r="AU621" s="6">
        <f t="shared" si="2498"/>
        <v>4.1666666666666664E-2</v>
      </c>
      <c r="AV621" s="6">
        <f t="shared" si="2499"/>
        <v>8.6269744835965976E-3</v>
      </c>
      <c r="AW621" s="6">
        <f t="shared" si="2500"/>
        <v>1.740920056006343E-3</v>
      </c>
      <c r="AX621" s="6">
        <f t="shared" si="2501"/>
        <v>1.2747875354107649E-3</v>
      </c>
      <c r="AZ621" s="2">
        <f t="shared" si="2502"/>
        <v>4.5101748006311483E-2</v>
      </c>
      <c r="BA621" s="17">
        <f t="shared" si="2503"/>
        <v>2.4566225734409895E-2</v>
      </c>
      <c r="BB621" s="2">
        <f t="shared" si="2504"/>
        <v>1.1834281675094595E-3</v>
      </c>
      <c r="BC621" s="2">
        <f t="shared" si="2505"/>
        <v>1.0235054421703434E-3</v>
      </c>
      <c r="BD621" s="2">
        <f t="shared" si="2506"/>
        <v>1.5992272533911614E-4</v>
      </c>
      <c r="BE621" s="2">
        <f t="shared" si="2507"/>
        <v>2.655037086080006E-2</v>
      </c>
      <c r="BF621" s="2">
        <f t="shared" si="2508"/>
        <v>0.94965632606324624</v>
      </c>
      <c r="BG621" s="2">
        <f t="shared" si="2509"/>
        <v>2.2609874908444239E-2</v>
      </c>
      <c r="BH621" s="2">
        <f t="shared" si="2510"/>
        <v>3.6904624610771534E-2</v>
      </c>
      <c r="BI621" s="2">
        <f t="shared" si="2511"/>
        <v>5.7663475954330525E-3</v>
      </c>
      <c r="BJ621" s="2">
        <f t="shared" si="2512"/>
        <v>0.95732902779379536</v>
      </c>
    </row>
    <row r="622" spans="1:62" ht="15.6" customHeight="1">
      <c r="A622" s="4">
        <v>44511</v>
      </c>
      <c r="B622">
        <f>Foglio1!S393</f>
        <v>6958377</v>
      </c>
      <c r="C622">
        <f>Foglio1!T393</f>
        <v>2615517</v>
      </c>
      <c r="E622">
        <f>Foglio1!R393</f>
        <v>313267</v>
      </c>
      <c r="G622">
        <f>Foglio1!K393</f>
        <v>8859</v>
      </c>
      <c r="H622" s="5">
        <f>Foglio1!I393</f>
        <v>368</v>
      </c>
      <c r="I622" s="5">
        <f>Foglio1!G393</f>
        <v>321</v>
      </c>
      <c r="J622" s="5">
        <f>Foglio1!H393</f>
        <v>47</v>
      </c>
      <c r="K622" s="5">
        <f>Foglio1!V393</f>
        <v>1</v>
      </c>
      <c r="M622" s="5">
        <f>Foglio1!J393</f>
        <v>8491</v>
      </c>
      <c r="N622" s="5">
        <f>Foglio1!N393</f>
        <v>297330</v>
      </c>
      <c r="O622" s="5">
        <f>Foglio1!O393</f>
        <v>7078</v>
      </c>
      <c r="Q622">
        <f t="shared" si="2478"/>
        <v>368</v>
      </c>
      <c r="R622">
        <f t="shared" si="2479"/>
        <v>304776</v>
      </c>
      <c r="Z622">
        <f t="shared" si="2480"/>
        <v>297330</v>
      </c>
      <c r="AA622">
        <f t="shared" si="2481"/>
        <v>8491</v>
      </c>
      <c r="AB622">
        <f t="shared" si="2482"/>
        <v>368</v>
      </c>
      <c r="AC622">
        <f t="shared" si="2483"/>
        <v>7078</v>
      </c>
      <c r="AE622" s="3">
        <f t="shared" si="2484"/>
        <v>26251</v>
      </c>
      <c r="AF622" s="3">
        <f t="shared" si="2485"/>
        <v>616</v>
      </c>
      <c r="AG622" s="3">
        <f t="shared" si="2486"/>
        <v>188</v>
      </c>
      <c r="AH622" s="3">
        <f t="shared" si="2487"/>
        <v>-2</v>
      </c>
      <c r="AI622" s="3">
        <f t="shared" si="2488"/>
        <v>-3</v>
      </c>
      <c r="AJ622" s="3">
        <f t="shared" si="2489"/>
        <v>190</v>
      </c>
      <c r="AK622" s="3">
        <f t="shared" si="2490"/>
        <v>419</v>
      </c>
      <c r="AL622" s="3">
        <f t="shared" si="2491"/>
        <v>9</v>
      </c>
      <c r="AM622" s="3"/>
      <c r="AN622" s="3">
        <f t="shared" si="2492"/>
        <v>25635</v>
      </c>
      <c r="AO622" s="3">
        <f t="shared" si="2493"/>
        <v>616</v>
      </c>
      <c r="AQ622" s="6">
        <f t="shared" si="2494"/>
        <v>3.7868613467210493E-3</v>
      </c>
      <c r="AR622" s="6">
        <f t="shared" si="2495"/>
        <v>1.9702479761779107E-3</v>
      </c>
      <c r="AS622" s="6">
        <f t="shared" si="2496"/>
        <v>2.1681466958828277E-2</v>
      </c>
      <c r="AT622" s="6">
        <f t="shared" si="2497"/>
        <v>-5.4054054054054057E-3</v>
      </c>
      <c r="AU622" s="6">
        <f t="shared" si="2498"/>
        <v>-0.06</v>
      </c>
      <c r="AV622" s="6">
        <f t="shared" si="2499"/>
        <v>2.2888808577279846E-2</v>
      </c>
      <c r="AW622" s="6">
        <f t="shared" si="2500"/>
        <v>1.4111972948122502E-3</v>
      </c>
      <c r="AX622" s="6">
        <f t="shared" si="2501"/>
        <v>1.2731645211486774E-3</v>
      </c>
      <c r="AZ622" s="2">
        <f t="shared" si="2502"/>
        <v>4.5020124664127859E-2</v>
      </c>
      <c r="BA622" s="17">
        <f t="shared" si="2503"/>
        <v>2.3465772732467336E-2</v>
      </c>
      <c r="BB622" s="2">
        <f t="shared" si="2504"/>
        <v>1.174716775147079E-3</v>
      </c>
      <c r="BC622" s="2">
        <f t="shared" si="2505"/>
        <v>1.0246850131038379E-3</v>
      </c>
      <c r="BD622" s="2">
        <f t="shared" si="2506"/>
        <v>1.5003176204324108E-4</v>
      </c>
      <c r="BE622" s="2">
        <f t="shared" si="2507"/>
        <v>2.7104674287428934E-2</v>
      </c>
      <c r="BF622" s="2">
        <f t="shared" si="2508"/>
        <v>0.94912646400674183</v>
      </c>
      <c r="BG622" s="2">
        <f t="shared" si="2509"/>
        <v>2.2594144930682132E-2</v>
      </c>
      <c r="BH622" s="2">
        <f t="shared" si="2510"/>
        <v>3.6234337961395191E-2</v>
      </c>
      <c r="BI622" s="2">
        <f t="shared" si="2511"/>
        <v>5.3053392030703236E-3</v>
      </c>
      <c r="BJ622" s="2">
        <f t="shared" si="2512"/>
        <v>0.95846032283553451</v>
      </c>
    </row>
    <row r="623" spans="1:62" ht="15.6" customHeight="1">
      <c r="A623" s="4">
        <v>44512</v>
      </c>
      <c r="B623">
        <f>Foglio1!S394</f>
        <v>6981486</v>
      </c>
      <c r="C623">
        <f>Foglio1!T394</f>
        <v>2621505</v>
      </c>
      <c r="E623">
        <f>Foglio1!R394</f>
        <v>313813</v>
      </c>
      <c r="G623">
        <f>Foglio1!K394</f>
        <v>8985</v>
      </c>
      <c r="H623" s="5">
        <f>Foglio1!I394</f>
        <v>358</v>
      </c>
      <c r="I623" s="5">
        <f>Foglio1!G394</f>
        <v>308</v>
      </c>
      <c r="J623" s="5">
        <f>Foglio1!H394</f>
        <v>50</v>
      </c>
      <c r="K623" s="5">
        <f>Foglio1!V394</f>
        <v>3</v>
      </c>
      <c r="M623" s="5">
        <f>Foglio1!J394</f>
        <v>8627</v>
      </c>
      <c r="N623" s="5">
        <f>Foglio1!N394</f>
        <v>297743</v>
      </c>
      <c r="O623" s="5">
        <f>Foglio1!O394</f>
        <v>7085</v>
      </c>
      <c r="Q623">
        <f t="shared" si="2478"/>
        <v>358</v>
      </c>
      <c r="R623">
        <f t="shared" si="2479"/>
        <v>305186</v>
      </c>
      <c r="Z623">
        <f t="shared" si="2480"/>
        <v>297743</v>
      </c>
      <c r="AA623">
        <f t="shared" si="2481"/>
        <v>8627</v>
      </c>
      <c r="AB623">
        <f t="shared" si="2482"/>
        <v>358</v>
      </c>
      <c r="AC623">
        <f t="shared" si="2483"/>
        <v>7085</v>
      </c>
      <c r="AE623" s="3">
        <f t="shared" si="2484"/>
        <v>23109</v>
      </c>
      <c r="AF623" s="3">
        <f t="shared" si="2485"/>
        <v>546</v>
      </c>
      <c r="AG623" s="3">
        <f t="shared" si="2486"/>
        <v>126</v>
      </c>
      <c r="AH623" s="3">
        <f t="shared" si="2487"/>
        <v>-10</v>
      </c>
      <c r="AI623" s="3">
        <f t="shared" si="2488"/>
        <v>3</v>
      </c>
      <c r="AJ623" s="3">
        <f t="shared" si="2489"/>
        <v>136</v>
      </c>
      <c r="AK623" s="3">
        <f t="shared" si="2490"/>
        <v>413</v>
      </c>
      <c r="AL623" s="3">
        <f t="shared" si="2491"/>
        <v>7</v>
      </c>
      <c r="AM623" s="3"/>
      <c r="AN623" s="3">
        <f t="shared" si="2492"/>
        <v>22563</v>
      </c>
      <c r="AO623" s="3">
        <f t="shared" si="2493"/>
        <v>546</v>
      </c>
      <c r="AQ623" s="6">
        <f t="shared" si="2494"/>
        <v>3.3210330512416903E-3</v>
      </c>
      <c r="AR623" s="6">
        <f t="shared" si="2495"/>
        <v>1.7429221718214814E-3</v>
      </c>
      <c r="AS623" s="6">
        <f t="shared" si="2496"/>
        <v>1.4222824246528954E-2</v>
      </c>
      <c r="AT623" s="6">
        <f t="shared" si="2497"/>
        <v>-2.717391304347826E-2</v>
      </c>
      <c r="AU623" s="6">
        <f t="shared" si="2498"/>
        <v>6.3829787234042548E-2</v>
      </c>
      <c r="AV623" s="6">
        <f t="shared" si="2499"/>
        <v>1.6016959133199858E-2</v>
      </c>
      <c r="AW623" s="6">
        <f t="shared" si="2500"/>
        <v>1.3890290249890694E-3</v>
      </c>
      <c r="AX623" s="6">
        <f t="shared" si="2501"/>
        <v>9.8897993783554671E-4</v>
      </c>
      <c r="AZ623" s="2">
        <f t="shared" si="2502"/>
        <v>4.4949313083203206E-2</v>
      </c>
      <c r="BA623" s="17">
        <f t="shared" si="2503"/>
        <v>2.3627158250032455E-2</v>
      </c>
      <c r="BB623" s="2">
        <f t="shared" si="2504"/>
        <v>1.1408067862070724E-3</v>
      </c>
      <c r="BC623" s="2">
        <f t="shared" si="2505"/>
        <v>9.8147622947424105E-4</v>
      </c>
      <c r="BD623" s="2">
        <f t="shared" si="2506"/>
        <v>1.5933055673283134E-4</v>
      </c>
      <c r="BE623" s="2">
        <f t="shared" si="2507"/>
        <v>2.7490894258682719E-2</v>
      </c>
      <c r="BF623" s="2">
        <f t="shared" si="2508"/>
        <v>0.94879115906606803</v>
      </c>
      <c r="BG623" s="2">
        <f t="shared" si="2509"/>
        <v>2.2577139889042201E-2</v>
      </c>
      <c r="BH623" s="2">
        <f t="shared" si="2510"/>
        <v>3.427935447968837E-2</v>
      </c>
      <c r="BI623" s="2">
        <f t="shared" si="2511"/>
        <v>5.5648302726766831E-3</v>
      </c>
      <c r="BJ623" s="2">
        <f t="shared" si="2512"/>
        <v>0.96015581524763494</v>
      </c>
    </row>
    <row r="624" spans="1:62" ht="15.6" customHeight="1">
      <c r="A624" s="4">
        <v>44513</v>
      </c>
      <c r="B624">
        <f>Foglio1!S395</f>
        <v>7002238</v>
      </c>
      <c r="C624">
        <f>Foglio1!T395</f>
        <v>2626557</v>
      </c>
      <c r="E624">
        <f>Foglio1!R395</f>
        <v>314140</v>
      </c>
      <c r="G624">
        <f>Foglio1!K395</f>
        <v>9006</v>
      </c>
      <c r="H624" s="5">
        <f>Foglio1!I395</f>
        <v>370</v>
      </c>
      <c r="I624" s="5">
        <f>Foglio1!G395</f>
        <v>320</v>
      </c>
      <c r="J624" s="5">
        <f>Foglio1!H395</f>
        <v>50</v>
      </c>
      <c r="K624" s="5">
        <f>Foglio1!V395</f>
        <v>2</v>
      </c>
      <c r="M624" s="5">
        <f>Foglio1!J395</f>
        <v>8636</v>
      </c>
      <c r="N624" s="5">
        <f>Foglio1!N395</f>
        <v>298046</v>
      </c>
      <c r="O624" s="5">
        <f>Foglio1!O395</f>
        <v>7088</v>
      </c>
      <c r="Q624">
        <f t="shared" si="2478"/>
        <v>370</v>
      </c>
      <c r="R624">
        <f t="shared" si="2479"/>
        <v>305504</v>
      </c>
      <c r="Z624">
        <f t="shared" si="2480"/>
        <v>298046</v>
      </c>
      <c r="AA624">
        <f t="shared" si="2481"/>
        <v>8636</v>
      </c>
      <c r="AB624">
        <f t="shared" si="2482"/>
        <v>370</v>
      </c>
      <c r="AC624">
        <f t="shared" si="2483"/>
        <v>7088</v>
      </c>
      <c r="AE624" s="3">
        <f t="shared" si="2484"/>
        <v>20752</v>
      </c>
      <c r="AF624" s="3">
        <f t="shared" si="2485"/>
        <v>327</v>
      </c>
      <c r="AG624" s="3">
        <f t="shared" si="2486"/>
        <v>21</v>
      </c>
      <c r="AH624" s="3">
        <f t="shared" si="2487"/>
        <v>12</v>
      </c>
      <c r="AI624" s="3">
        <f t="shared" si="2488"/>
        <v>0</v>
      </c>
      <c r="AJ624" s="3">
        <f t="shared" si="2489"/>
        <v>9</v>
      </c>
      <c r="AK624" s="3">
        <f t="shared" si="2490"/>
        <v>303</v>
      </c>
      <c r="AL624" s="3">
        <f t="shared" si="2491"/>
        <v>3</v>
      </c>
      <c r="AM624" s="3"/>
      <c r="AN624" s="3">
        <f t="shared" si="2492"/>
        <v>20425</v>
      </c>
      <c r="AO624" s="3">
        <f t="shared" si="2493"/>
        <v>327</v>
      </c>
      <c r="AQ624" s="6">
        <f t="shared" si="2494"/>
        <v>2.9724330894597513E-3</v>
      </c>
      <c r="AR624" s="6">
        <f t="shared" si="2495"/>
        <v>1.042021841032717E-3</v>
      </c>
      <c r="AS624" s="6">
        <f t="shared" si="2496"/>
        <v>2.337228714524207E-3</v>
      </c>
      <c r="AT624" s="6">
        <f t="shared" si="2497"/>
        <v>3.3519553072625698E-2</v>
      </c>
      <c r="AU624" s="6">
        <f t="shared" si="2498"/>
        <v>0</v>
      </c>
      <c r="AV624" s="6">
        <f t="shared" si="2499"/>
        <v>1.0432363509910744E-3</v>
      </c>
      <c r="AW624" s="6">
        <f t="shared" si="2500"/>
        <v>1.0176561665597513E-3</v>
      </c>
      <c r="AX624" s="6">
        <f t="shared" si="2501"/>
        <v>4.2342978122794639E-4</v>
      </c>
      <c r="AZ624" s="2">
        <f t="shared" si="2502"/>
        <v>4.4862799579220243E-2</v>
      </c>
      <c r="BA624" s="17">
        <f t="shared" si="2503"/>
        <v>1.5757517347725521E-2</v>
      </c>
      <c r="BB624" s="2">
        <f t="shared" si="2504"/>
        <v>1.1778188069013816E-3</v>
      </c>
      <c r="BC624" s="2">
        <f t="shared" si="2505"/>
        <v>1.0186541032660597E-3</v>
      </c>
      <c r="BD624" s="2">
        <f t="shared" si="2506"/>
        <v>1.5916470363532182E-4</v>
      </c>
      <c r="BE624" s="2">
        <f t="shared" si="2507"/>
        <v>2.7490927611892788E-2</v>
      </c>
      <c r="BF624" s="2">
        <f t="shared" si="2508"/>
        <v>0.94876806519386259</v>
      </c>
      <c r="BG624" s="2">
        <f t="shared" si="2509"/>
        <v>2.2563188387343221E-2</v>
      </c>
      <c r="BH624" s="2">
        <f t="shared" si="2510"/>
        <v>3.5531867643793028E-2</v>
      </c>
      <c r="BI624" s="2">
        <f t="shared" si="2511"/>
        <v>5.5518543193426601E-3</v>
      </c>
      <c r="BJ624" s="2">
        <f t="shared" si="2512"/>
        <v>0.9589162780368643</v>
      </c>
    </row>
    <row r="625" spans="1:62" ht="15.6" customHeight="1">
      <c r="A625" s="4">
        <v>44514</v>
      </c>
      <c r="B625">
        <f>Foglio1!S396</f>
        <v>7024093</v>
      </c>
      <c r="C625">
        <f>Foglio1!T396</f>
        <v>2630536</v>
      </c>
      <c r="E625">
        <f>Foglio1!R396</f>
        <v>314641</v>
      </c>
      <c r="G625">
        <f>Foglio1!K396</f>
        <v>9077</v>
      </c>
      <c r="H625" s="5">
        <f>Foglio1!I396</f>
        <v>376</v>
      </c>
      <c r="I625" s="5">
        <f>Foglio1!G396</f>
        <v>326</v>
      </c>
      <c r="J625" s="5">
        <f>Foglio1!H396</f>
        <v>50</v>
      </c>
      <c r="K625" s="5">
        <f>Foglio1!V396</f>
        <v>2</v>
      </c>
      <c r="M625" s="5">
        <f>Foglio1!J396</f>
        <v>8701</v>
      </c>
      <c r="N625" s="5">
        <f>Foglio1!N396</f>
        <v>298474</v>
      </c>
      <c r="O625" s="5">
        <f>Foglio1!O396</f>
        <v>7090</v>
      </c>
      <c r="Q625">
        <f t="shared" si="2478"/>
        <v>376</v>
      </c>
      <c r="R625">
        <f t="shared" si="2479"/>
        <v>305940</v>
      </c>
      <c r="Z625">
        <f t="shared" si="2480"/>
        <v>298474</v>
      </c>
      <c r="AA625">
        <f t="shared" si="2481"/>
        <v>8701</v>
      </c>
      <c r="AB625">
        <f t="shared" si="2482"/>
        <v>376</v>
      </c>
      <c r="AC625">
        <f t="shared" si="2483"/>
        <v>7090</v>
      </c>
      <c r="AE625" s="3">
        <f t="shared" si="2484"/>
        <v>21855</v>
      </c>
      <c r="AF625" s="3">
        <f t="shared" si="2485"/>
        <v>501</v>
      </c>
      <c r="AG625" s="3">
        <f t="shared" si="2486"/>
        <v>71</v>
      </c>
      <c r="AH625" s="3">
        <f t="shared" si="2487"/>
        <v>6</v>
      </c>
      <c r="AI625" s="3">
        <f t="shared" si="2488"/>
        <v>0</v>
      </c>
      <c r="AJ625" s="3">
        <f t="shared" si="2489"/>
        <v>65</v>
      </c>
      <c r="AK625" s="3">
        <f t="shared" si="2490"/>
        <v>428</v>
      </c>
      <c r="AL625" s="3">
        <f t="shared" si="2491"/>
        <v>2</v>
      </c>
      <c r="AM625" s="3"/>
      <c r="AN625" s="3">
        <f t="shared" si="2492"/>
        <v>21354</v>
      </c>
      <c r="AO625" s="3">
        <f t="shared" si="2493"/>
        <v>501</v>
      </c>
      <c r="AQ625" s="6">
        <f t="shared" si="2494"/>
        <v>3.121144982504165E-3</v>
      </c>
      <c r="AR625" s="6">
        <f t="shared" si="2495"/>
        <v>1.5948303304259247E-3</v>
      </c>
      <c r="AS625" s="6">
        <f t="shared" si="2496"/>
        <v>7.8836331334665773E-3</v>
      </c>
      <c r="AT625" s="6">
        <f t="shared" si="2497"/>
        <v>1.6216216216216217E-2</v>
      </c>
      <c r="AU625" s="6">
        <f t="shared" si="2498"/>
        <v>0</v>
      </c>
      <c r="AV625" s="6">
        <f t="shared" si="2499"/>
        <v>7.5266327003242241E-3</v>
      </c>
      <c r="AW625" s="6">
        <f t="shared" si="2500"/>
        <v>1.4360199432302395E-3</v>
      </c>
      <c r="AX625" s="6">
        <f t="shared" si="2501"/>
        <v>2.821670428893905E-4</v>
      </c>
      <c r="AZ625" s="2">
        <f t="shared" si="2502"/>
        <v>4.4794537885531983E-2</v>
      </c>
      <c r="BA625" s="17">
        <f t="shared" si="2503"/>
        <v>2.2923816060398079E-2</v>
      </c>
      <c r="BB625" s="2">
        <f t="shared" si="2504"/>
        <v>1.1950127287924969E-3</v>
      </c>
      <c r="BC625" s="2">
        <f t="shared" si="2505"/>
        <v>1.0361014616658351E-3</v>
      </c>
      <c r="BD625" s="2">
        <f t="shared" si="2506"/>
        <v>1.5891126712666182E-4</v>
      </c>
      <c r="BE625" s="2">
        <f t="shared" si="2507"/>
        <v>2.7653738705381688E-2</v>
      </c>
      <c r="BF625" s="2">
        <f t="shared" si="2508"/>
        <v>0.94861763088726514</v>
      </c>
      <c r="BG625" s="2">
        <f t="shared" si="2509"/>
        <v>2.2533617678560644E-2</v>
      </c>
      <c r="BH625" s="2">
        <f t="shared" si="2510"/>
        <v>3.5914949873306158E-2</v>
      </c>
      <c r="BI625" s="2">
        <f t="shared" si="2511"/>
        <v>5.5084278946788585E-3</v>
      </c>
      <c r="BJ625" s="2">
        <f t="shared" si="2512"/>
        <v>0.95857662223201501</v>
      </c>
    </row>
    <row r="626" spans="1:62" ht="15.6" customHeight="1">
      <c r="A626" s="4">
        <v>44515</v>
      </c>
      <c r="B626">
        <f>Foglio1!S397</f>
        <v>7037365</v>
      </c>
      <c r="C626">
        <f>Foglio1!T397</f>
        <v>2634850</v>
      </c>
      <c r="E626">
        <f>Foglio1!R397</f>
        <v>315083</v>
      </c>
      <c r="G626">
        <f>Foglio1!K397</f>
        <v>9432</v>
      </c>
      <c r="H626" s="5">
        <f>Foglio1!I397</f>
        <v>384</v>
      </c>
      <c r="I626" s="5">
        <f>Foglio1!G397</f>
        <v>338</v>
      </c>
      <c r="J626" s="5">
        <f>Foglio1!H397</f>
        <v>46</v>
      </c>
      <c r="K626" s="5">
        <f>Foglio1!V397</f>
        <v>3</v>
      </c>
      <c r="M626" s="5">
        <f>Foglio1!J397</f>
        <v>9048</v>
      </c>
      <c r="N626" s="5">
        <f>Foglio1!N397</f>
        <v>298558</v>
      </c>
      <c r="O626" s="5">
        <f>Foglio1!O397</f>
        <v>7093</v>
      </c>
      <c r="Q626">
        <f t="shared" ref="Q626:Q632" si="2513">H626+L626</f>
        <v>384</v>
      </c>
      <c r="R626">
        <f t="shared" ref="R626:R632" si="2514">Q626+N626+O626</f>
        <v>306035</v>
      </c>
      <c r="Z626">
        <f t="shared" ref="Z626:Z632" si="2515">N626</f>
        <v>298558</v>
      </c>
      <c r="AA626">
        <f t="shared" ref="AA626:AA632" si="2516">M626</f>
        <v>9048</v>
      </c>
      <c r="AB626">
        <f t="shared" ref="AB626:AB632" si="2517">H626</f>
        <v>384</v>
      </c>
      <c r="AC626">
        <f t="shared" ref="AC626:AC632" si="2518">O626</f>
        <v>7093</v>
      </c>
      <c r="AE626" s="3">
        <f t="shared" ref="AE626:AE632" si="2519">B626-B625</f>
        <v>13272</v>
      </c>
      <c r="AF626" s="3">
        <f t="shared" ref="AF626:AF632" si="2520">E626-E625</f>
        <v>442</v>
      </c>
      <c r="AG626" s="3">
        <f t="shared" ref="AG626:AG632" si="2521">G626-G625</f>
        <v>355</v>
      </c>
      <c r="AH626" s="3">
        <f t="shared" ref="AH626:AH632" si="2522">H626-H625</f>
        <v>8</v>
      </c>
      <c r="AI626" s="3">
        <f t="shared" ref="AI626:AI632" si="2523">J626-J625</f>
        <v>-4</v>
      </c>
      <c r="AJ626" s="3">
        <f t="shared" ref="AJ626:AJ632" si="2524">M626-M625</f>
        <v>347</v>
      </c>
      <c r="AK626" s="3">
        <f t="shared" ref="AK626:AK632" si="2525">N626-N625</f>
        <v>84</v>
      </c>
      <c r="AL626" s="3">
        <f t="shared" ref="AL626:AL632" si="2526">O626-O625</f>
        <v>3</v>
      </c>
      <c r="AM626" s="3"/>
      <c r="AN626" s="3">
        <f t="shared" ref="AN626:AN632" si="2527">AE626-AF626</f>
        <v>12830</v>
      </c>
      <c r="AO626" s="3">
        <f t="shared" ref="AO626:AO632" si="2528">AF626</f>
        <v>442</v>
      </c>
      <c r="AQ626" s="6">
        <f t="shared" ref="AQ626:AQ632" si="2529">(B626-B625)/B625</f>
        <v>1.8894966225532605E-3</v>
      </c>
      <c r="AR626" s="6">
        <f t="shared" ref="AR626:AR632" si="2530">(E626-E625)/E625</f>
        <v>1.4047756013996905E-3</v>
      </c>
      <c r="AS626" s="6">
        <f t="shared" ref="AS626:AS632" si="2531">(G626-G625)/G625</f>
        <v>3.9109838052219896E-2</v>
      </c>
      <c r="AT626" s="6">
        <f t="shared" ref="AT626:AT632" si="2532">(H626-H625)/H625</f>
        <v>2.1276595744680851E-2</v>
      </c>
      <c r="AU626" s="6">
        <f t="shared" ref="AU626:AU632" si="2533">(J626-J625)/J625</f>
        <v>-0.08</v>
      </c>
      <c r="AV626" s="6">
        <f t="shared" ref="AV626:AV632" si="2534">(M626-M625)/M625</f>
        <v>3.9880473508792091E-2</v>
      </c>
      <c r="AW626" s="6">
        <f t="shared" ref="AW626:AW632" si="2535">(N626-N625)/N625</f>
        <v>2.814315484765842E-4</v>
      </c>
      <c r="AX626" s="6">
        <f t="shared" ref="AX626:AX632" si="2536">(O626-O625)/O625</f>
        <v>4.231311706629055E-4</v>
      </c>
      <c r="AZ626" s="2">
        <f t="shared" ref="AZ626:AZ632" si="2537">E626/B626</f>
        <v>4.4772865980377601E-2</v>
      </c>
      <c r="BA626" s="17">
        <f t="shared" ref="BA626:BA632" si="2538">AF626/AE626</f>
        <v>3.330319469559976E-2</v>
      </c>
      <c r="BB626" s="2">
        <f t="shared" ref="BB626:BB632" si="2539">H626/E626</f>
        <v>1.2187264942888063E-3</v>
      </c>
      <c r="BC626" s="2">
        <f t="shared" ref="BC626:BC632" si="2540">(H626-J626)/E626</f>
        <v>1.0727332163271265E-3</v>
      </c>
      <c r="BD626" s="2">
        <f t="shared" ref="BD626:BD632" si="2541">J626/E626</f>
        <v>1.4599327796167993E-4</v>
      </c>
      <c r="BE626" s="2">
        <f t="shared" ref="BE626:BE632" si="2542">M626/E626</f>
        <v>2.871624302168E-2</v>
      </c>
      <c r="BF626" s="2">
        <f t="shared" ref="BF626:BF632" si="2543">N626/E626</f>
        <v>0.94755350177572262</v>
      </c>
      <c r="BG626" s="2">
        <f t="shared" ref="BG626:BG632" si="2544">O626/E626</f>
        <v>2.2511528708308606E-2</v>
      </c>
      <c r="BH626" s="2">
        <f t="shared" ref="BH626:BH632" si="2545">I626/G626</f>
        <v>3.5835453774385073E-2</v>
      </c>
      <c r="BI626" s="2">
        <f t="shared" ref="BI626:BI632" si="2546">J626/G626</f>
        <v>4.877014418999152E-3</v>
      </c>
      <c r="BJ626" s="2">
        <f t="shared" ref="BJ626:BJ632" si="2547">M626/G626</f>
        <v>0.95928753180661575</v>
      </c>
    </row>
    <row r="627" spans="1:62" ht="15.6" customHeight="1">
      <c r="A627" s="4">
        <v>44516</v>
      </c>
      <c r="B627">
        <f>Foglio1!S398</f>
        <v>7072586</v>
      </c>
      <c r="C627">
        <f>Foglio1!T398</f>
        <v>2643499</v>
      </c>
      <c r="E627">
        <f>Foglio1!R398</f>
        <v>315635</v>
      </c>
      <c r="G627">
        <f>Foglio1!K398</f>
        <v>9536</v>
      </c>
      <c r="H627" s="5">
        <f>Foglio1!I398</f>
        <v>398</v>
      </c>
      <c r="I627" s="5">
        <f>Foglio1!G398</f>
        <v>351</v>
      </c>
      <c r="J627" s="5">
        <f>Foglio1!H398</f>
        <v>47</v>
      </c>
      <c r="K627" s="5">
        <f>Foglio1!V398</f>
        <v>3</v>
      </c>
      <c r="M627" s="5">
        <f>Foglio1!J398</f>
        <v>9138</v>
      </c>
      <c r="N627" s="5">
        <f>Foglio1!N398</f>
        <v>298990</v>
      </c>
      <c r="O627" s="5">
        <f>Foglio1!O398</f>
        <v>7109</v>
      </c>
      <c r="Q627">
        <f t="shared" si="2513"/>
        <v>398</v>
      </c>
      <c r="R627">
        <f t="shared" si="2514"/>
        <v>306497</v>
      </c>
      <c r="Z627">
        <f t="shared" si="2515"/>
        <v>298990</v>
      </c>
      <c r="AA627">
        <f t="shared" si="2516"/>
        <v>9138</v>
      </c>
      <c r="AB627">
        <f t="shared" si="2517"/>
        <v>398</v>
      </c>
      <c r="AC627">
        <f t="shared" si="2518"/>
        <v>7109</v>
      </c>
      <c r="AE627" s="3">
        <f t="shared" si="2519"/>
        <v>35221</v>
      </c>
      <c r="AF627" s="3">
        <f t="shared" si="2520"/>
        <v>552</v>
      </c>
      <c r="AG627" s="3">
        <f t="shared" si="2521"/>
        <v>104</v>
      </c>
      <c r="AH627" s="3">
        <f t="shared" si="2522"/>
        <v>14</v>
      </c>
      <c r="AI627" s="3">
        <f t="shared" si="2523"/>
        <v>1</v>
      </c>
      <c r="AJ627" s="3">
        <f t="shared" si="2524"/>
        <v>90</v>
      </c>
      <c r="AK627" s="3">
        <f t="shared" si="2525"/>
        <v>432</v>
      </c>
      <c r="AL627" s="3">
        <f t="shared" si="2526"/>
        <v>16</v>
      </c>
      <c r="AM627" s="3"/>
      <c r="AN627" s="3">
        <f t="shared" si="2527"/>
        <v>34669</v>
      </c>
      <c r="AO627" s="3">
        <f t="shared" si="2528"/>
        <v>552</v>
      </c>
      <c r="AQ627" s="6">
        <f t="shared" si="2529"/>
        <v>5.0048562210429611E-3</v>
      </c>
      <c r="AR627" s="6">
        <f t="shared" si="2530"/>
        <v>1.7519193355401592E-3</v>
      </c>
      <c r="AS627" s="6">
        <f t="shared" si="2531"/>
        <v>1.102629346904156E-2</v>
      </c>
      <c r="AT627" s="6">
        <f t="shared" si="2532"/>
        <v>3.6458333333333336E-2</v>
      </c>
      <c r="AU627" s="6">
        <f t="shared" si="2533"/>
        <v>2.1739130434782608E-2</v>
      </c>
      <c r="AV627" s="6">
        <f t="shared" si="2534"/>
        <v>9.9469496021220155E-3</v>
      </c>
      <c r="AW627" s="6">
        <f t="shared" si="2535"/>
        <v>1.446955030513334E-3</v>
      </c>
      <c r="AX627" s="6">
        <f t="shared" si="2536"/>
        <v>2.2557451008036094E-3</v>
      </c>
      <c r="AZ627" s="2">
        <f t="shared" si="2537"/>
        <v>4.4627947966981246E-2</v>
      </c>
      <c r="BA627" s="17">
        <f t="shared" si="2538"/>
        <v>1.5672468129808922E-2</v>
      </c>
      <c r="BB627" s="2">
        <f t="shared" si="2539"/>
        <v>1.2609501481141191E-3</v>
      </c>
      <c r="BC627" s="2">
        <f t="shared" si="2540"/>
        <v>1.1120439748443613E-3</v>
      </c>
      <c r="BD627" s="2">
        <f t="shared" si="2541"/>
        <v>1.4890617326975778E-4</v>
      </c>
      <c r="BE627" s="2">
        <f t="shared" si="2542"/>
        <v>2.8951161943383971E-2</v>
      </c>
      <c r="BF627" s="2">
        <f t="shared" si="2543"/>
        <v>0.9472650371473379</v>
      </c>
      <c r="BG627" s="2">
        <f t="shared" si="2544"/>
        <v>2.2522850761164004E-2</v>
      </c>
      <c r="BH627" s="2">
        <f t="shared" si="2545"/>
        <v>3.6807885906040269E-2</v>
      </c>
      <c r="BI627" s="2">
        <f t="shared" si="2546"/>
        <v>4.9286912751677851E-3</v>
      </c>
      <c r="BJ627" s="2">
        <f t="shared" si="2547"/>
        <v>0.95826342281879195</v>
      </c>
    </row>
    <row r="628" spans="1:62" ht="15.6" customHeight="1">
      <c r="A628" s="4">
        <v>44517</v>
      </c>
      <c r="B628">
        <f>Foglio1!S399</f>
        <v>7098962</v>
      </c>
      <c r="C628">
        <f>Foglio1!T399</f>
        <v>2649987</v>
      </c>
      <c r="E628">
        <f>Foglio1!R399</f>
        <v>316126</v>
      </c>
      <c r="G628">
        <f>Foglio1!K399</f>
        <v>9613</v>
      </c>
      <c r="H628" s="5">
        <f>Foglio1!I399</f>
        <v>394</v>
      </c>
      <c r="I628" s="5">
        <f>Foglio1!G399</f>
        <v>351</v>
      </c>
      <c r="J628" s="5">
        <f>Foglio1!H399</f>
        <v>43</v>
      </c>
      <c r="K628" s="5">
        <f>Foglio1!V399</f>
        <v>2</v>
      </c>
      <c r="M628" s="5">
        <f>Foglio1!J399</f>
        <v>9219</v>
      </c>
      <c r="N628" s="5">
        <f>Foglio1!N399</f>
        <v>299397</v>
      </c>
      <c r="O628" s="5">
        <f>Foglio1!O399</f>
        <v>7116</v>
      </c>
      <c r="Q628">
        <f t="shared" si="2513"/>
        <v>394</v>
      </c>
      <c r="R628">
        <f t="shared" si="2514"/>
        <v>306907</v>
      </c>
      <c r="Z628">
        <f t="shared" si="2515"/>
        <v>299397</v>
      </c>
      <c r="AA628">
        <f t="shared" si="2516"/>
        <v>9219</v>
      </c>
      <c r="AB628">
        <f t="shared" si="2517"/>
        <v>394</v>
      </c>
      <c r="AC628">
        <f t="shared" si="2518"/>
        <v>7116</v>
      </c>
      <c r="AE628" s="3">
        <f t="shared" si="2519"/>
        <v>26376</v>
      </c>
      <c r="AF628" s="3">
        <f t="shared" si="2520"/>
        <v>491</v>
      </c>
      <c r="AG628" s="3">
        <f t="shared" si="2521"/>
        <v>77</v>
      </c>
      <c r="AH628" s="3">
        <f t="shared" si="2522"/>
        <v>-4</v>
      </c>
      <c r="AI628" s="3">
        <f t="shared" si="2523"/>
        <v>-4</v>
      </c>
      <c r="AJ628" s="3">
        <f t="shared" si="2524"/>
        <v>81</v>
      </c>
      <c r="AK628" s="3">
        <f t="shared" si="2525"/>
        <v>407</v>
      </c>
      <c r="AL628" s="3">
        <f t="shared" si="2526"/>
        <v>7</v>
      </c>
      <c r="AM628" s="3"/>
      <c r="AN628" s="3">
        <f t="shared" si="2527"/>
        <v>25885</v>
      </c>
      <c r="AO628" s="3">
        <f t="shared" si="2528"/>
        <v>491</v>
      </c>
      <c r="AQ628" s="6">
        <f t="shared" si="2529"/>
        <v>3.7293289894248017E-3</v>
      </c>
      <c r="AR628" s="6">
        <f t="shared" si="2530"/>
        <v>1.5555942782010867E-3</v>
      </c>
      <c r="AS628" s="6">
        <f t="shared" si="2531"/>
        <v>8.0746644295302018E-3</v>
      </c>
      <c r="AT628" s="6">
        <f t="shared" si="2532"/>
        <v>-1.0050251256281407E-2</v>
      </c>
      <c r="AU628" s="6">
        <f t="shared" si="2533"/>
        <v>-8.5106382978723402E-2</v>
      </c>
      <c r="AV628" s="6">
        <f t="shared" si="2534"/>
        <v>8.86408404464872E-3</v>
      </c>
      <c r="AW628" s="6">
        <f t="shared" si="2535"/>
        <v>1.3612495401183987E-3</v>
      </c>
      <c r="AX628" s="6">
        <f t="shared" si="2536"/>
        <v>9.8466732311154864E-4</v>
      </c>
      <c r="AZ628" s="2">
        <f t="shared" si="2537"/>
        <v>4.4531299082880005E-2</v>
      </c>
      <c r="BA628" s="17">
        <f t="shared" si="2538"/>
        <v>1.8615407946618139E-2</v>
      </c>
      <c r="BB628" s="2">
        <f t="shared" si="2539"/>
        <v>1.246338485287512E-3</v>
      </c>
      <c r="BC628" s="2">
        <f t="shared" si="2540"/>
        <v>1.1103167724261845E-3</v>
      </c>
      <c r="BD628" s="2">
        <f t="shared" si="2541"/>
        <v>1.3602171286132745E-4</v>
      </c>
      <c r="BE628" s="2">
        <f t="shared" si="2542"/>
        <v>2.9162422578339016E-2</v>
      </c>
      <c r="BF628" s="2">
        <f t="shared" si="2543"/>
        <v>0.94708122710564779</v>
      </c>
      <c r="BG628" s="2">
        <f t="shared" si="2544"/>
        <v>2.2510011830725724E-2</v>
      </c>
      <c r="BH628" s="2">
        <f t="shared" si="2545"/>
        <v>3.6513055237698946E-2</v>
      </c>
      <c r="BI628" s="2">
        <f t="shared" si="2546"/>
        <v>4.4731093311141164E-3</v>
      </c>
      <c r="BJ628" s="2">
        <f t="shared" si="2547"/>
        <v>0.9590138354311869</v>
      </c>
    </row>
    <row r="629" spans="1:62" ht="15.6" customHeight="1">
      <c r="A629" s="4">
        <v>44518</v>
      </c>
      <c r="B629">
        <f>Foglio1!S400</f>
        <v>7125269</v>
      </c>
      <c r="C629">
        <f>Foglio1!T400</f>
        <v>2656193</v>
      </c>
      <c r="E629">
        <f>Foglio1!R400</f>
        <v>316641</v>
      </c>
      <c r="G629">
        <f>Foglio1!K400</f>
        <v>9734</v>
      </c>
      <c r="H629" s="5">
        <f>Foglio1!I400</f>
        <v>388</v>
      </c>
      <c r="I629" s="5">
        <f>Foglio1!G400</f>
        <v>345</v>
      </c>
      <c r="J629" s="5">
        <f>Foglio1!H400</f>
        <v>43</v>
      </c>
      <c r="K629" s="5">
        <f>Foglio1!V400</f>
        <v>3</v>
      </c>
      <c r="M629" s="5">
        <f>Foglio1!J400</f>
        <v>9346</v>
      </c>
      <c r="N629" s="5">
        <f>Foglio1!N400</f>
        <v>299782</v>
      </c>
      <c r="O629" s="5">
        <f>Foglio1!O400</f>
        <v>7125</v>
      </c>
      <c r="Q629">
        <f t="shared" si="2513"/>
        <v>388</v>
      </c>
      <c r="R629">
        <f t="shared" si="2514"/>
        <v>307295</v>
      </c>
      <c r="Z629">
        <f t="shared" si="2515"/>
        <v>299782</v>
      </c>
      <c r="AA629">
        <f t="shared" si="2516"/>
        <v>9346</v>
      </c>
      <c r="AB629">
        <f t="shared" si="2517"/>
        <v>388</v>
      </c>
      <c r="AC629">
        <f t="shared" si="2518"/>
        <v>7125</v>
      </c>
      <c r="AE629" s="3">
        <f t="shared" si="2519"/>
        <v>26307</v>
      </c>
      <c r="AF629" s="3">
        <f t="shared" si="2520"/>
        <v>515</v>
      </c>
      <c r="AG629" s="3">
        <f t="shared" si="2521"/>
        <v>121</v>
      </c>
      <c r="AH629" s="3">
        <f t="shared" si="2522"/>
        <v>-6</v>
      </c>
      <c r="AI629" s="3">
        <f t="shared" si="2523"/>
        <v>0</v>
      </c>
      <c r="AJ629" s="3">
        <f t="shared" si="2524"/>
        <v>127</v>
      </c>
      <c r="AK629" s="3">
        <f t="shared" si="2525"/>
        <v>385</v>
      </c>
      <c r="AL629" s="3">
        <f t="shared" si="2526"/>
        <v>9</v>
      </c>
      <c r="AM629" s="3"/>
      <c r="AN629" s="3">
        <f t="shared" si="2527"/>
        <v>25792</v>
      </c>
      <c r="AO629" s="3">
        <f t="shared" si="2528"/>
        <v>515</v>
      </c>
      <c r="AQ629" s="6">
        <f t="shared" si="2529"/>
        <v>3.7057530382610866E-3</v>
      </c>
      <c r="AR629" s="6">
        <f t="shared" si="2530"/>
        <v>1.6290972586879915E-3</v>
      </c>
      <c r="AS629" s="6">
        <f t="shared" si="2531"/>
        <v>1.2587121606158328E-2</v>
      </c>
      <c r="AT629" s="6">
        <f t="shared" si="2532"/>
        <v>-1.5228426395939087E-2</v>
      </c>
      <c r="AU629" s="6">
        <f t="shared" si="2533"/>
        <v>0</v>
      </c>
      <c r="AV629" s="6">
        <f t="shared" si="2534"/>
        <v>1.3775897602776874E-2</v>
      </c>
      <c r="AW629" s="6">
        <f t="shared" si="2535"/>
        <v>1.2859180285707606E-3</v>
      </c>
      <c r="AX629" s="6">
        <f t="shared" si="2536"/>
        <v>1.2647554806070826E-3</v>
      </c>
      <c r="AZ629" s="2">
        <f t="shared" si="2537"/>
        <v>4.443916433190101E-2</v>
      </c>
      <c r="BA629" s="17">
        <f t="shared" si="2538"/>
        <v>1.9576538563880336E-2</v>
      </c>
      <c r="BB629" s="2">
        <f t="shared" si="2539"/>
        <v>1.2253624767481154E-3</v>
      </c>
      <c r="BC629" s="2">
        <f t="shared" si="2540"/>
        <v>1.0895619960775767E-3</v>
      </c>
      <c r="BD629" s="2">
        <f t="shared" si="2541"/>
        <v>1.3580048067053855E-4</v>
      </c>
      <c r="BE629" s="2">
        <f t="shared" si="2542"/>
        <v>2.9516076566205893E-2</v>
      </c>
      <c r="BF629" s="2">
        <f t="shared" si="2543"/>
        <v>0.94675673712500907</v>
      </c>
      <c r="BG629" s="2">
        <f t="shared" si="2544"/>
        <v>2.2501823832036912E-2</v>
      </c>
      <c r="BH629" s="2">
        <f t="shared" si="2545"/>
        <v>3.5442777891925209E-2</v>
      </c>
      <c r="BI629" s="2">
        <f t="shared" si="2546"/>
        <v>4.4175056502979244E-3</v>
      </c>
      <c r="BJ629" s="2">
        <f t="shared" si="2547"/>
        <v>0.96013971645777685</v>
      </c>
    </row>
    <row r="630" spans="1:62" ht="15.6" customHeight="1">
      <c r="A630" s="4">
        <v>44519</v>
      </c>
      <c r="B630">
        <f>Foglio1!S401</f>
        <v>7152627</v>
      </c>
      <c r="C630">
        <f>Foglio1!T401</f>
        <v>2663060</v>
      </c>
      <c r="E630">
        <f>Foglio1!R401</f>
        <v>317296</v>
      </c>
      <c r="G630">
        <f>Foglio1!K401</f>
        <v>10033</v>
      </c>
      <c r="H630" s="5">
        <f>Foglio1!I401</f>
        <v>370</v>
      </c>
      <c r="I630" s="5">
        <f>Foglio1!G401</f>
        <v>332</v>
      </c>
      <c r="J630" s="5">
        <f>Foglio1!H401</f>
        <v>38</v>
      </c>
      <c r="K630" s="5">
        <f>Foglio1!V401</f>
        <v>0</v>
      </c>
      <c r="M630" s="5">
        <f>Foglio1!J401</f>
        <v>9663</v>
      </c>
      <c r="N630" s="5">
        <f>Foglio1!N401</f>
        <v>300132</v>
      </c>
      <c r="O630" s="5">
        <f>Foglio1!O401</f>
        <v>7131</v>
      </c>
      <c r="Q630">
        <f t="shared" si="2513"/>
        <v>370</v>
      </c>
      <c r="R630">
        <f t="shared" si="2514"/>
        <v>307633</v>
      </c>
      <c r="Z630">
        <f t="shared" si="2515"/>
        <v>300132</v>
      </c>
      <c r="AA630">
        <f t="shared" si="2516"/>
        <v>9663</v>
      </c>
      <c r="AB630">
        <f t="shared" si="2517"/>
        <v>370</v>
      </c>
      <c r="AC630">
        <f t="shared" si="2518"/>
        <v>7131</v>
      </c>
      <c r="AE630" s="3">
        <f t="shared" si="2519"/>
        <v>27358</v>
      </c>
      <c r="AF630" s="3">
        <f t="shared" si="2520"/>
        <v>655</v>
      </c>
      <c r="AG630" s="3">
        <f t="shared" si="2521"/>
        <v>299</v>
      </c>
      <c r="AH630" s="3">
        <f t="shared" si="2522"/>
        <v>-18</v>
      </c>
      <c r="AI630" s="3">
        <f t="shared" si="2523"/>
        <v>-5</v>
      </c>
      <c r="AJ630" s="3">
        <f t="shared" si="2524"/>
        <v>317</v>
      </c>
      <c r="AK630" s="3">
        <f t="shared" si="2525"/>
        <v>350</v>
      </c>
      <c r="AL630" s="3">
        <f t="shared" si="2526"/>
        <v>6</v>
      </c>
      <c r="AM630" s="3"/>
      <c r="AN630" s="3">
        <f t="shared" si="2527"/>
        <v>26703</v>
      </c>
      <c r="AO630" s="3">
        <f t="shared" si="2528"/>
        <v>655</v>
      </c>
      <c r="AQ630" s="6">
        <f t="shared" si="2529"/>
        <v>3.839574337474136E-3</v>
      </c>
      <c r="AR630" s="6">
        <f t="shared" si="2530"/>
        <v>2.0685887171907618E-3</v>
      </c>
      <c r="AS630" s="6">
        <f t="shared" si="2531"/>
        <v>3.0717074173001849E-2</v>
      </c>
      <c r="AT630" s="6">
        <f t="shared" si="2532"/>
        <v>-4.6391752577319589E-2</v>
      </c>
      <c r="AU630" s="6">
        <f t="shared" si="2533"/>
        <v>-0.11627906976744186</v>
      </c>
      <c r="AV630" s="6">
        <f t="shared" si="2534"/>
        <v>3.3918253798416433E-2</v>
      </c>
      <c r="AW630" s="6">
        <f t="shared" si="2535"/>
        <v>1.1675150609442861E-3</v>
      </c>
      <c r="AX630" s="6">
        <f t="shared" si="2536"/>
        <v>8.4210526315789478E-4</v>
      </c>
      <c r="AZ630" s="2">
        <f t="shared" si="2537"/>
        <v>4.4360764233896163E-2</v>
      </c>
      <c r="BA630" s="17">
        <f t="shared" si="2538"/>
        <v>2.3941808611740625E-2</v>
      </c>
      <c r="BB630" s="2">
        <f t="shared" si="2539"/>
        <v>1.1661035752105289E-3</v>
      </c>
      <c r="BC630" s="2">
        <f t="shared" si="2540"/>
        <v>1.0463415864051234E-3</v>
      </c>
      <c r="BD630" s="2">
        <f t="shared" si="2541"/>
        <v>1.1976198880540567E-4</v>
      </c>
      <c r="BE630" s="2">
        <f t="shared" si="2542"/>
        <v>3.0454213100700924E-2</v>
      </c>
      <c r="BF630" s="2">
        <f t="shared" si="2543"/>
        <v>0.94590540063536888</v>
      </c>
      <c r="BG630" s="2">
        <f t="shared" si="2544"/>
        <v>2.247428268871968E-2</v>
      </c>
      <c r="BH630" s="2">
        <f t="shared" si="2545"/>
        <v>3.3090800358815904E-2</v>
      </c>
      <c r="BI630" s="2">
        <f t="shared" si="2546"/>
        <v>3.7875012458885677E-3</v>
      </c>
      <c r="BJ630" s="2">
        <f t="shared" si="2547"/>
        <v>0.96312169839529549</v>
      </c>
    </row>
    <row r="631" spans="1:62" ht="15.6" customHeight="1">
      <c r="A631" s="4">
        <v>44520</v>
      </c>
      <c r="B631">
        <f>Foglio1!S402</f>
        <v>7177686</v>
      </c>
      <c r="C631">
        <f>Foglio1!T402</f>
        <v>2669630</v>
      </c>
      <c r="E631">
        <f>Foglio1!R402</f>
        <v>317944</v>
      </c>
      <c r="G631">
        <f>Foglio1!K402</f>
        <v>10092</v>
      </c>
      <c r="H631" s="5">
        <f>Foglio1!I402</f>
        <v>386</v>
      </c>
      <c r="I631" s="5">
        <f>Foglio1!G402</f>
        <v>350</v>
      </c>
      <c r="J631" s="5">
        <f>Foglio1!H402</f>
        <v>36</v>
      </c>
      <c r="K631" s="5">
        <f>Foglio1!V402</f>
        <v>2</v>
      </c>
      <c r="M631" s="5">
        <f>Foglio1!J402</f>
        <v>9706</v>
      </c>
      <c r="N631" s="5">
        <f>Foglio1!N402</f>
        <v>300715</v>
      </c>
      <c r="O631" s="5">
        <f>Foglio1!O402</f>
        <v>7137</v>
      </c>
      <c r="Q631">
        <f t="shared" si="2513"/>
        <v>386</v>
      </c>
      <c r="R631">
        <f t="shared" si="2514"/>
        <v>308238</v>
      </c>
      <c r="Z631">
        <f t="shared" si="2515"/>
        <v>300715</v>
      </c>
      <c r="AA631">
        <f t="shared" si="2516"/>
        <v>9706</v>
      </c>
      <c r="AB631">
        <f t="shared" si="2517"/>
        <v>386</v>
      </c>
      <c r="AC631">
        <f t="shared" si="2518"/>
        <v>7137</v>
      </c>
      <c r="AE631" s="3">
        <f t="shared" si="2519"/>
        <v>25059</v>
      </c>
      <c r="AF631" s="3">
        <f t="shared" si="2520"/>
        <v>648</v>
      </c>
      <c r="AG631" s="3">
        <f t="shared" si="2521"/>
        <v>59</v>
      </c>
      <c r="AH631" s="3">
        <f t="shared" si="2522"/>
        <v>16</v>
      </c>
      <c r="AI631" s="3">
        <f t="shared" si="2523"/>
        <v>-2</v>
      </c>
      <c r="AJ631" s="3">
        <f t="shared" si="2524"/>
        <v>43</v>
      </c>
      <c r="AK631" s="3">
        <f t="shared" si="2525"/>
        <v>583</v>
      </c>
      <c r="AL631" s="3">
        <f t="shared" si="2526"/>
        <v>6</v>
      </c>
      <c r="AM631" s="3"/>
      <c r="AN631" s="3">
        <f t="shared" si="2527"/>
        <v>24411</v>
      </c>
      <c r="AO631" s="3">
        <f t="shared" si="2528"/>
        <v>648</v>
      </c>
      <c r="AQ631" s="6">
        <f t="shared" si="2529"/>
        <v>3.5034680265027102E-3</v>
      </c>
      <c r="AR631" s="6">
        <f t="shared" si="2530"/>
        <v>2.042257072260602E-3</v>
      </c>
      <c r="AS631" s="6">
        <f t="shared" si="2531"/>
        <v>5.8805940396690921E-3</v>
      </c>
      <c r="AT631" s="6">
        <f t="shared" si="2532"/>
        <v>4.3243243243243246E-2</v>
      </c>
      <c r="AU631" s="6">
        <f t="shared" si="2533"/>
        <v>-5.2631578947368418E-2</v>
      </c>
      <c r="AV631" s="6">
        <f t="shared" si="2534"/>
        <v>4.4499637793645862E-3</v>
      </c>
      <c r="AW631" s="6">
        <f t="shared" si="2535"/>
        <v>1.9424786427305319E-3</v>
      </c>
      <c r="AX631" s="6">
        <f t="shared" si="2536"/>
        <v>8.4139671855279767E-4</v>
      </c>
      <c r="AZ631" s="2">
        <f t="shared" si="2537"/>
        <v>4.429617010273227E-2</v>
      </c>
      <c r="BA631" s="17">
        <f t="shared" si="2538"/>
        <v>2.5858972824135042E-2</v>
      </c>
      <c r="BB631" s="2">
        <f t="shared" si="2539"/>
        <v>1.2140502730040509E-3</v>
      </c>
      <c r="BC631" s="2">
        <f t="shared" si="2540"/>
        <v>1.100822786402637E-3</v>
      </c>
      <c r="BD631" s="2">
        <f t="shared" si="2541"/>
        <v>1.1322748660141409E-4</v>
      </c>
      <c r="BE631" s="2">
        <f t="shared" si="2542"/>
        <v>3.0527388470925697E-2</v>
      </c>
      <c r="BF631" s="2">
        <f t="shared" si="2543"/>
        <v>0.94581121203733987</v>
      </c>
      <c r="BG631" s="2">
        <f t="shared" si="2544"/>
        <v>2.2447349218730341E-2</v>
      </c>
      <c r="BH631" s="2">
        <f t="shared" si="2545"/>
        <v>3.4680935394371781E-2</v>
      </c>
      <c r="BI631" s="2">
        <f t="shared" si="2546"/>
        <v>3.5671819262782403E-3</v>
      </c>
      <c r="BJ631" s="2">
        <f t="shared" si="2547"/>
        <v>0.96175188267934997</v>
      </c>
    </row>
    <row r="632" spans="1:62" ht="15.6" customHeight="1">
      <c r="A632" s="4">
        <v>44521</v>
      </c>
      <c r="B632">
        <f>Foglio1!S403</f>
        <v>7200452</v>
      </c>
      <c r="C632">
        <f>Foglio1!T403</f>
        <v>2674940</v>
      </c>
      <c r="E632">
        <f>Foglio1!R403</f>
        <v>318511</v>
      </c>
      <c r="G632">
        <f>Foglio1!K403</f>
        <v>10382</v>
      </c>
      <c r="H632" s="5">
        <f>Foglio1!I403</f>
        <v>379</v>
      </c>
      <c r="I632" s="5">
        <f>Foglio1!G403</f>
        <v>339</v>
      </c>
      <c r="J632" s="5">
        <f>Foglio1!H403</f>
        <v>40</v>
      </c>
      <c r="K632" s="5">
        <f>Foglio1!V403</f>
        <v>5</v>
      </c>
      <c r="M632" s="5">
        <f>Foglio1!J403</f>
        <v>10003</v>
      </c>
      <c r="N632" s="5">
        <f>Foglio1!N403</f>
        <v>300983</v>
      </c>
      <c r="O632" s="5">
        <f>Foglio1!O403</f>
        <v>7146</v>
      </c>
      <c r="Q632">
        <f t="shared" si="2513"/>
        <v>379</v>
      </c>
      <c r="R632">
        <f t="shared" si="2514"/>
        <v>308508</v>
      </c>
      <c r="Z632">
        <f t="shared" si="2515"/>
        <v>300983</v>
      </c>
      <c r="AA632">
        <f t="shared" si="2516"/>
        <v>10003</v>
      </c>
      <c r="AB632">
        <f t="shared" si="2517"/>
        <v>379</v>
      </c>
      <c r="AC632">
        <f t="shared" si="2518"/>
        <v>7146</v>
      </c>
      <c r="AE632" s="3">
        <f t="shared" si="2519"/>
        <v>22766</v>
      </c>
      <c r="AF632" s="3">
        <f t="shared" si="2520"/>
        <v>567</v>
      </c>
      <c r="AG632" s="3">
        <f t="shared" si="2521"/>
        <v>290</v>
      </c>
      <c r="AH632" s="3">
        <f t="shared" si="2522"/>
        <v>-7</v>
      </c>
      <c r="AI632" s="3">
        <f t="shared" si="2523"/>
        <v>4</v>
      </c>
      <c r="AJ632" s="3">
        <f t="shared" si="2524"/>
        <v>297</v>
      </c>
      <c r="AK632" s="3">
        <f t="shared" si="2525"/>
        <v>268</v>
      </c>
      <c r="AL632" s="3">
        <f t="shared" si="2526"/>
        <v>9</v>
      </c>
      <c r="AM632" s="3"/>
      <c r="AN632" s="3">
        <f t="shared" si="2527"/>
        <v>22199</v>
      </c>
      <c r="AO632" s="3">
        <f t="shared" si="2528"/>
        <v>567</v>
      </c>
      <c r="AQ632" s="6">
        <f t="shared" si="2529"/>
        <v>3.1717743016342593E-3</v>
      </c>
      <c r="AR632" s="6">
        <f t="shared" si="2530"/>
        <v>1.7833329139722719E-3</v>
      </c>
      <c r="AS632" s="6">
        <f t="shared" si="2531"/>
        <v>2.8735632183908046E-2</v>
      </c>
      <c r="AT632" s="6">
        <f t="shared" si="2532"/>
        <v>-1.8134715025906734E-2</v>
      </c>
      <c r="AU632" s="6">
        <f t="shared" si="2533"/>
        <v>0.1111111111111111</v>
      </c>
      <c r="AV632" s="6">
        <f t="shared" si="2534"/>
        <v>3.0599629095404906E-2</v>
      </c>
      <c r="AW632" s="6">
        <f t="shared" si="2535"/>
        <v>8.9120928453851657E-4</v>
      </c>
      <c r="AX632" s="6">
        <f t="shared" si="2536"/>
        <v>1.2610340479192938E-3</v>
      </c>
      <c r="AZ632" s="2">
        <f t="shared" si="2537"/>
        <v>4.4234861922557087E-2</v>
      </c>
      <c r="BA632" s="17">
        <f t="shared" si="2538"/>
        <v>2.4905560924185187E-2</v>
      </c>
      <c r="BB632" s="2">
        <f t="shared" si="2539"/>
        <v>1.189911808383384E-3</v>
      </c>
      <c r="BC632" s="2">
        <f t="shared" si="2540"/>
        <v>1.0643274486595439E-3</v>
      </c>
      <c r="BD632" s="2">
        <f t="shared" si="2541"/>
        <v>1.2558435972384E-4</v>
      </c>
      <c r="BE632" s="2">
        <f t="shared" si="2542"/>
        <v>3.1405508757939286E-2</v>
      </c>
      <c r="BF632" s="2">
        <f t="shared" si="2543"/>
        <v>0.94496893356901335</v>
      </c>
      <c r="BG632" s="2">
        <f t="shared" si="2544"/>
        <v>2.2435645864664015E-2</v>
      </c>
      <c r="BH632" s="2">
        <f t="shared" si="2545"/>
        <v>3.265266807936814E-2</v>
      </c>
      <c r="BI632" s="2">
        <f t="shared" si="2546"/>
        <v>3.8528221922558272E-3</v>
      </c>
      <c r="BJ632" s="2">
        <f t="shared" si="2547"/>
        <v>0.96349450972837603</v>
      </c>
    </row>
    <row r="633" spans="1:62" ht="15.6" customHeight="1">
      <c r="A633" s="4">
        <v>44522</v>
      </c>
      <c r="B633">
        <f>Foglio1!S404</f>
        <v>7214379</v>
      </c>
      <c r="C633">
        <f>Foglio1!T404</f>
        <v>2678965</v>
      </c>
      <c r="E633">
        <f>Foglio1!R404</f>
        <v>319025</v>
      </c>
      <c r="G633">
        <f>Foglio1!K404</f>
        <v>10778</v>
      </c>
      <c r="H633" s="5">
        <f>Foglio1!I404</f>
        <v>393</v>
      </c>
      <c r="I633" s="5">
        <f>Foglio1!G404</f>
        <v>352</v>
      </c>
      <c r="J633" s="5">
        <f>Foglio1!H404</f>
        <v>41</v>
      </c>
      <c r="K633" s="5">
        <f>Foglio1!V404</f>
        <v>2</v>
      </c>
      <c r="M633" s="5">
        <f>Foglio1!J404</f>
        <v>10385</v>
      </c>
      <c r="N633" s="5">
        <f>Foglio1!N404</f>
        <v>301101</v>
      </c>
      <c r="O633" s="5">
        <f>Foglio1!O404</f>
        <v>7146</v>
      </c>
      <c r="Q633">
        <f t="shared" ref="Q633:Q639" si="2548">H633+L633</f>
        <v>393</v>
      </c>
      <c r="R633">
        <f t="shared" ref="R633:R639" si="2549">Q633+N633+O633</f>
        <v>308640</v>
      </c>
      <c r="Z633">
        <f t="shared" ref="Z633:Z639" si="2550">N633</f>
        <v>301101</v>
      </c>
      <c r="AA633">
        <f t="shared" ref="AA633:AA639" si="2551">M633</f>
        <v>10385</v>
      </c>
      <c r="AB633">
        <f t="shared" ref="AB633:AB639" si="2552">H633</f>
        <v>393</v>
      </c>
      <c r="AC633">
        <f t="shared" ref="AC633:AC639" si="2553">O633</f>
        <v>7146</v>
      </c>
      <c r="AE633" s="3">
        <f t="shared" ref="AE633:AE639" si="2554">B633-B632</f>
        <v>13927</v>
      </c>
      <c r="AF633" s="3">
        <f t="shared" ref="AF633:AF639" si="2555">E633-E632</f>
        <v>514</v>
      </c>
      <c r="AG633" s="3">
        <f t="shared" ref="AG633:AG639" si="2556">G633-G632</f>
        <v>396</v>
      </c>
      <c r="AH633" s="3">
        <f t="shared" ref="AH633:AH639" si="2557">H633-H632</f>
        <v>14</v>
      </c>
      <c r="AI633" s="3">
        <f t="shared" ref="AI633:AI639" si="2558">J633-J632</f>
        <v>1</v>
      </c>
      <c r="AJ633" s="3">
        <f t="shared" ref="AJ633:AJ639" si="2559">M633-M632</f>
        <v>382</v>
      </c>
      <c r="AK633" s="3">
        <f t="shared" ref="AK633:AK639" si="2560">N633-N632</f>
        <v>118</v>
      </c>
      <c r="AL633" s="3">
        <f t="shared" ref="AL633:AL639" si="2561">O633-O632</f>
        <v>0</v>
      </c>
      <c r="AM633" s="3"/>
      <c r="AN633" s="3">
        <f t="shared" ref="AN633:AN639" si="2562">AE633-AF633</f>
        <v>13413</v>
      </c>
      <c r="AO633" s="3">
        <f t="shared" ref="AO633:AO639" si="2563">AF633</f>
        <v>514</v>
      </c>
      <c r="AQ633" s="6">
        <f t="shared" ref="AQ633:AQ639" si="2564">(B633-B632)/B632</f>
        <v>1.9341841317739496E-3</v>
      </c>
      <c r="AR633" s="6">
        <f t="shared" ref="AR633:AR639" si="2565">(E633-E632)/E632</f>
        <v>1.6137590224513439E-3</v>
      </c>
      <c r="AS633" s="6">
        <f t="shared" ref="AS633:AS639" si="2566">(G633-G632)/G632</f>
        <v>3.8142939703332691E-2</v>
      </c>
      <c r="AT633" s="6">
        <f t="shared" ref="AT633:AT639" si="2567">(H633-H632)/H632</f>
        <v>3.6939313984168866E-2</v>
      </c>
      <c r="AU633" s="6">
        <f t="shared" ref="AU633:AU639" si="2568">(J633-J632)/J632</f>
        <v>2.5000000000000001E-2</v>
      </c>
      <c r="AV633" s="6">
        <f t="shared" ref="AV633:AV639" si="2569">(M633-M632)/M632</f>
        <v>3.8188543436968911E-2</v>
      </c>
      <c r="AW633" s="6">
        <f t="shared" ref="AW633:AW639" si="2570">(N633-N632)/N632</f>
        <v>3.9204872035962166E-4</v>
      </c>
      <c r="AX633" s="6">
        <f t="shared" ref="AX633:AX639" si="2571">(O633-O632)/O632</f>
        <v>0</v>
      </c>
      <c r="AZ633" s="2">
        <f t="shared" ref="AZ633:AZ639" si="2572">E633/B633</f>
        <v>4.4220715324215711E-2</v>
      </c>
      <c r="BA633" s="17">
        <f t="shared" ref="BA633:BA639" si="2573">AF633/AE633</f>
        <v>3.6906727938536658E-2</v>
      </c>
      <c r="BB633" s="2">
        <f t="shared" ref="BB633:BB639" si="2574">H633/E633</f>
        <v>1.2318783794373481E-3</v>
      </c>
      <c r="BC633" s="2">
        <f t="shared" ref="BC633:BC639" si="2575">(H633-J633)/E633</f>
        <v>1.1033618055011362E-3</v>
      </c>
      <c r="BD633" s="2">
        <f t="shared" ref="BD633:BD639" si="2576">J633/E633</f>
        <v>1.2851657393621188E-4</v>
      </c>
      <c r="BE633" s="2">
        <f t="shared" ref="BE633:BE639" si="2577">M633/E633</f>
        <v>3.2552307812867332E-2</v>
      </c>
      <c r="BF633" s="2">
        <f t="shared" ref="BF633:BF639" si="2578">N633/E633</f>
        <v>0.94381631533578869</v>
      </c>
      <c r="BG633" s="2">
        <f t="shared" ref="BG633:BG639" si="2579">O633/E633</f>
        <v>2.2399498471906591E-2</v>
      </c>
      <c r="BH633" s="2">
        <f t="shared" ref="BH633:BH639" si="2580">I633/G633</f>
        <v>3.2659120430506589E-2</v>
      </c>
      <c r="BI633" s="2">
        <f t="shared" ref="BI633:BI639" si="2581">J633/G633</f>
        <v>3.8040452774169603E-3</v>
      </c>
      <c r="BJ633" s="2">
        <f t="shared" ref="BJ633:BJ639" si="2582">M633/G633</f>
        <v>0.96353683429207648</v>
      </c>
    </row>
    <row r="634" spans="1:62" ht="15.6" customHeight="1">
      <c r="A634" s="4">
        <v>44523</v>
      </c>
      <c r="B634">
        <f>Foglio1!S405</f>
        <v>7249062</v>
      </c>
      <c r="C634">
        <f>Foglio1!T405</f>
        <v>2686571</v>
      </c>
      <c r="E634">
        <f>Foglio1!R405</f>
        <v>319530</v>
      </c>
      <c r="G634">
        <f>Foglio1!K405</f>
        <v>10903</v>
      </c>
      <c r="H634" s="5">
        <f>Foglio1!I405</f>
        <v>382</v>
      </c>
      <c r="I634" s="5">
        <f>Foglio1!G405</f>
        <v>340</v>
      </c>
      <c r="J634" s="5">
        <f>Foglio1!H405</f>
        <v>42</v>
      </c>
      <c r="K634" s="5">
        <f>Foglio1!V405</f>
        <v>2</v>
      </c>
      <c r="M634" s="5">
        <f>Foglio1!J405</f>
        <v>10521</v>
      </c>
      <c r="N634" s="5">
        <f>Foglio1!N405</f>
        <v>301465</v>
      </c>
      <c r="O634" s="5">
        <f>Foglio1!O405</f>
        <v>7162</v>
      </c>
      <c r="Q634">
        <f t="shared" si="2548"/>
        <v>382</v>
      </c>
      <c r="R634">
        <f t="shared" si="2549"/>
        <v>309009</v>
      </c>
      <c r="Z634">
        <f t="shared" si="2550"/>
        <v>301465</v>
      </c>
      <c r="AA634">
        <f t="shared" si="2551"/>
        <v>10521</v>
      </c>
      <c r="AB634">
        <f t="shared" si="2552"/>
        <v>382</v>
      </c>
      <c r="AC634">
        <f t="shared" si="2553"/>
        <v>7162</v>
      </c>
      <c r="AE634" s="3">
        <f t="shared" si="2554"/>
        <v>34683</v>
      </c>
      <c r="AF634" s="3">
        <f t="shared" si="2555"/>
        <v>505</v>
      </c>
      <c r="AG634" s="3">
        <f t="shared" si="2556"/>
        <v>125</v>
      </c>
      <c r="AH634" s="3">
        <f t="shared" si="2557"/>
        <v>-11</v>
      </c>
      <c r="AI634" s="3">
        <f t="shared" si="2558"/>
        <v>1</v>
      </c>
      <c r="AJ634" s="3">
        <f t="shared" si="2559"/>
        <v>136</v>
      </c>
      <c r="AK634" s="3">
        <f t="shared" si="2560"/>
        <v>364</v>
      </c>
      <c r="AL634" s="3">
        <f t="shared" si="2561"/>
        <v>16</v>
      </c>
      <c r="AM634" s="3"/>
      <c r="AN634" s="3">
        <f t="shared" si="2562"/>
        <v>34178</v>
      </c>
      <c r="AO634" s="3">
        <f t="shared" si="2563"/>
        <v>505</v>
      </c>
      <c r="AQ634" s="6">
        <f t="shared" si="2564"/>
        <v>4.8074823903762193E-3</v>
      </c>
      <c r="AR634" s="6">
        <f t="shared" si="2565"/>
        <v>1.5829480448240733E-3</v>
      </c>
      <c r="AS634" s="6">
        <f t="shared" si="2566"/>
        <v>1.1597699016515124E-2</v>
      </c>
      <c r="AT634" s="6">
        <f t="shared" si="2567"/>
        <v>-2.7989821882951654E-2</v>
      </c>
      <c r="AU634" s="6">
        <f t="shared" si="2568"/>
        <v>2.4390243902439025E-2</v>
      </c>
      <c r="AV634" s="6">
        <f t="shared" si="2569"/>
        <v>1.3095811266249398E-2</v>
      </c>
      <c r="AW634" s="6">
        <f t="shared" si="2570"/>
        <v>1.208896682508527E-3</v>
      </c>
      <c r="AX634" s="6">
        <f t="shared" si="2571"/>
        <v>2.2390148334732718E-3</v>
      </c>
      <c r="AZ634" s="2">
        <f t="shared" si="2572"/>
        <v>4.4078806333840155E-2</v>
      </c>
      <c r="BA634" s="17">
        <f t="shared" si="2573"/>
        <v>1.4560447481475074E-2</v>
      </c>
      <c r="BB634" s="2">
        <f t="shared" si="2574"/>
        <v>1.1955058992895815E-3</v>
      </c>
      <c r="BC634" s="2">
        <f t="shared" si="2575"/>
        <v>1.0640628422996276E-3</v>
      </c>
      <c r="BD634" s="2">
        <f t="shared" si="2576"/>
        <v>1.3144305698995398E-4</v>
      </c>
      <c r="BE634" s="2">
        <f t="shared" si="2577"/>
        <v>3.2926485775983477E-2</v>
      </c>
      <c r="BF634" s="2">
        <f t="shared" si="2578"/>
        <v>0.94346383751134477</v>
      </c>
      <c r="BG634" s="17">
        <f t="shared" si="2579"/>
        <v>2.2414170813382154E-2</v>
      </c>
      <c r="BH634" s="2">
        <f t="shared" si="2580"/>
        <v>3.118407777675869E-2</v>
      </c>
      <c r="BI634" s="2">
        <f t="shared" si="2581"/>
        <v>3.8521507841878383E-3</v>
      </c>
      <c r="BJ634" s="2">
        <f t="shared" si="2582"/>
        <v>0.96496377143905343</v>
      </c>
    </row>
    <row r="635" spans="1:62" ht="15.6" customHeight="1">
      <c r="A635" s="4">
        <v>44524</v>
      </c>
      <c r="B635">
        <f>Foglio1!S406</f>
        <v>7275447</v>
      </c>
      <c r="C635">
        <f>Foglio1!T406</f>
        <v>2694996</v>
      </c>
      <c r="E635">
        <f>Foglio1!R406</f>
        <v>320232</v>
      </c>
      <c r="G635">
        <f>Foglio1!K406</f>
        <v>11098</v>
      </c>
      <c r="H635" s="5">
        <f>Foglio1!I406</f>
        <v>384</v>
      </c>
      <c r="I635" s="5">
        <f>Foglio1!G406</f>
        <v>343</v>
      </c>
      <c r="J635" s="5">
        <f>Foglio1!H406</f>
        <v>41</v>
      </c>
      <c r="K635" s="5">
        <f>Foglio1!V406</f>
        <v>2</v>
      </c>
      <c r="M635" s="5">
        <f>Foglio1!J406</f>
        <v>10714</v>
      </c>
      <c r="N635" s="5">
        <f>Foglio1!N406</f>
        <v>301966</v>
      </c>
      <c r="O635" s="5">
        <f>Foglio1!O406</f>
        <v>7168</v>
      </c>
      <c r="Q635">
        <f t="shared" si="2548"/>
        <v>384</v>
      </c>
      <c r="R635">
        <f t="shared" si="2549"/>
        <v>309518</v>
      </c>
      <c r="Z635">
        <f t="shared" si="2550"/>
        <v>301966</v>
      </c>
      <c r="AA635">
        <f t="shared" si="2551"/>
        <v>10714</v>
      </c>
      <c r="AB635">
        <f t="shared" si="2552"/>
        <v>384</v>
      </c>
      <c r="AC635">
        <f t="shared" si="2553"/>
        <v>7168</v>
      </c>
      <c r="AE635" s="3">
        <f t="shared" si="2554"/>
        <v>26385</v>
      </c>
      <c r="AF635" s="3">
        <f t="shared" si="2555"/>
        <v>702</v>
      </c>
      <c r="AG635" s="3">
        <f t="shared" si="2556"/>
        <v>195</v>
      </c>
      <c r="AH635" s="3">
        <f t="shared" si="2557"/>
        <v>2</v>
      </c>
      <c r="AI635" s="3">
        <f t="shared" si="2558"/>
        <v>-1</v>
      </c>
      <c r="AJ635" s="3">
        <f t="shared" si="2559"/>
        <v>193</v>
      </c>
      <c r="AK635" s="3">
        <f t="shared" si="2560"/>
        <v>501</v>
      </c>
      <c r="AL635" s="3">
        <f t="shared" si="2561"/>
        <v>6</v>
      </c>
      <c r="AM635" s="3"/>
      <c r="AN635" s="3">
        <f t="shared" si="2562"/>
        <v>25683</v>
      </c>
      <c r="AO635" s="3">
        <f t="shared" si="2563"/>
        <v>702</v>
      </c>
      <c r="AQ635" s="6">
        <f t="shared" si="2564"/>
        <v>3.6397812572164507E-3</v>
      </c>
      <c r="AR635" s="6">
        <f t="shared" si="2565"/>
        <v>2.1969768096892313E-3</v>
      </c>
      <c r="AS635" s="6">
        <f t="shared" si="2566"/>
        <v>1.7884985783729247E-2</v>
      </c>
      <c r="AT635" s="6">
        <f t="shared" si="2567"/>
        <v>5.235602094240838E-3</v>
      </c>
      <c r="AU635" s="6">
        <f t="shared" si="2568"/>
        <v>-2.3809523809523808E-2</v>
      </c>
      <c r="AV635" s="6">
        <f t="shared" si="2569"/>
        <v>1.834426385324589E-2</v>
      </c>
      <c r="AW635" s="6">
        <f t="shared" si="2570"/>
        <v>1.6618844641998242E-3</v>
      </c>
      <c r="AX635" s="6">
        <f t="shared" si="2571"/>
        <v>8.3775481709019825E-4</v>
      </c>
      <c r="AZ635" s="2">
        <f t="shared" si="2572"/>
        <v>4.4015439876065349E-2</v>
      </c>
      <c r="BA635" s="17">
        <f t="shared" si="2573"/>
        <v>2.6606026151222286E-2</v>
      </c>
      <c r="BB635" s="2">
        <f t="shared" si="2574"/>
        <v>1.1991306302930375E-3</v>
      </c>
      <c r="BC635" s="2">
        <f t="shared" si="2575"/>
        <v>1.0710984536211247E-3</v>
      </c>
      <c r="BD635" s="2">
        <f t="shared" si="2576"/>
        <v>1.2803217667191287E-4</v>
      </c>
      <c r="BE635" s="2">
        <f t="shared" si="2577"/>
        <v>3.3456993679582304E-2</v>
      </c>
      <c r="BF635" s="2">
        <f t="shared" si="2578"/>
        <v>0.94296010392465468</v>
      </c>
      <c r="BG635" s="17">
        <f t="shared" si="2579"/>
        <v>2.2383771765470035E-2</v>
      </c>
      <c r="BH635" s="2">
        <f t="shared" si="2580"/>
        <v>3.0906469634168317E-2</v>
      </c>
      <c r="BI635" s="2">
        <f t="shared" si="2581"/>
        <v>3.6943593440259504E-3</v>
      </c>
      <c r="BJ635" s="2">
        <f t="shared" si="2582"/>
        <v>0.96539917102180572</v>
      </c>
    </row>
    <row r="636" spans="1:62" ht="15.6" customHeight="1">
      <c r="A636" s="4">
        <v>44525</v>
      </c>
      <c r="B636">
        <f>Foglio1!S407</f>
        <v>7304200</v>
      </c>
      <c r="C636">
        <f>Foglio1!T407</f>
        <v>2702399</v>
      </c>
      <c r="E636">
        <f>Foglio1!R407</f>
        <v>320887</v>
      </c>
      <c r="G636">
        <f>Foglio1!K407</f>
        <v>11304</v>
      </c>
      <c r="H636" s="5">
        <f>Foglio1!I407</f>
        <v>376</v>
      </c>
      <c r="I636" s="5">
        <f>Foglio1!G407</f>
        <v>335</v>
      </c>
      <c r="J636" s="5">
        <f>Foglio1!H407</f>
        <v>41</v>
      </c>
      <c r="K636" s="5">
        <f>Foglio1!V407</f>
        <v>2</v>
      </c>
      <c r="M636" s="5">
        <f>Foglio1!J407</f>
        <v>10928</v>
      </c>
      <c r="N636" s="5">
        <f>Foglio1!N407</f>
        <v>302410</v>
      </c>
      <c r="O636" s="5">
        <f>Foglio1!O407</f>
        <v>7173</v>
      </c>
      <c r="Q636">
        <f t="shared" si="2548"/>
        <v>376</v>
      </c>
      <c r="R636">
        <f t="shared" si="2549"/>
        <v>309959</v>
      </c>
      <c r="Z636">
        <f t="shared" si="2550"/>
        <v>302410</v>
      </c>
      <c r="AA636">
        <f t="shared" si="2551"/>
        <v>10928</v>
      </c>
      <c r="AB636">
        <f t="shared" si="2552"/>
        <v>376</v>
      </c>
      <c r="AC636">
        <f t="shared" si="2553"/>
        <v>7173</v>
      </c>
      <c r="AE636" s="3">
        <f t="shared" si="2554"/>
        <v>28753</v>
      </c>
      <c r="AF636" s="3">
        <f t="shared" si="2555"/>
        <v>655</v>
      </c>
      <c r="AG636" s="3">
        <f t="shared" si="2556"/>
        <v>206</v>
      </c>
      <c r="AH636" s="3">
        <f t="shared" si="2557"/>
        <v>-8</v>
      </c>
      <c r="AI636" s="3">
        <f t="shared" si="2558"/>
        <v>0</v>
      </c>
      <c r="AJ636" s="3">
        <f t="shared" si="2559"/>
        <v>214</v>
      </c>
      <c r="AK636" s="3">
        <f t="shared" si="2560"/>
        <v>444</v>
      </c>
      <c r="AL636" s="3">
        <f t="shared" si="2561"/>
        <v>5</v>
      </c>
      <c r="AM636" s="3"/>
      <c r="AN636" s="3">
        <f t="shared" si="2562"/>
        <v>28098</v>
      </c>
      <c r="AO636" s="3">
        <f t="shared" si="2563"/>
        <v>655</v>
      </c>
      <c r="AQ636" s="6">
        <f t="shared" si="2564"/>
        <v>3.9520595779200919E-3</v>
      </c>
      <c r="AR636" s="6">
        <f t="shared" si="2565"/>
        <v>2.0453920907342175E-3</v>
      </c>
      <c r="AS636" s="6">
        <f t="shared" si="2566"/>
        <v>1.8561903045593801E-2</v>
      </c>
      <c r="AT636" s="6">
        <f t="shared" si="2567"/>
        <v>-2.0833333333333332E-2</v>
      </c>
      <c r="AU636" s="6">
        <f t="shared" si="2568"/>
        <v>0</v>
      </c>
      <c r="AV636" s="6">
        <f t="shared" si="2569"/>
        <v>1.9973865969759193E-2</v>
      </c>
      <c r="AW636" s="6">
        <f t="shared" si="2570"/>
        <v>1.4703642131895644E-3</v>
      </c>
      <c r="AX636" s="6">
        <f t="shared" si="2571"/>
        <v>6.9754464285714287E-4</v>
      </c>
      <c r="AZ636" s="2">
        <f t="shared" si="2572"/>
        <v>4.3931847430245613E-2</v>
      </c>
      <c r="BA636" s="17">
        <f t="shared" si="2573"/>
        <v>2.2780231628004036E-2</v>
      </c>
      <c r="BB636" s="2">
        <f t="shared" si="2574"/>
        <v>1.1717520497869967E-3</v>
      </c>
      <c r="BC636" s="2">
        <f t="shared" si="2575"/>
        <v>1.0439812145708613E-3</v>
      </c>
      <c r="BD636" s="2">
        <f t="shared" si="2576"/>
        <v>1.2777083521613527E-4</v>
      </c>
      <c r="BE636" s="2">
        <f t="shared" si="2577"/>
        <v>3.4055602127851858E-2</v>
      </c>
      <c r="BF636" s="2">
        <f t="shared" si="2578"/>
        <v>0.94241898238320654</v>
      </c>
      <c r="BG636" s="17">
        <f t="shared" si="2579"/>
        <v>2.2353663439154594E-2</v>
      </c>
      <c r="BH636" s="2">
        <f t="shared" si="2580"/>
        <v>2.9635527246992217E-2</v>
      </c>
      <c r="BI636" s="2">
        <f t="shared" si="2581"/>
        <v>3.6270346779900919E-3</v>
      </c>
      <c r="BJ636" s="2">
        <f t="shared" si="2582"/>
        <v>0.96673743807501766</v>
      </c>
    </row>
    <row r="637" spans="1:62" ht="15.6" customHeight="1">
      <c r="A637" s="4">
        <v>44526</v>
      </c>
      <c r="B637">
        <f>Foglio1!S408</f>
        <v>7331291</v>
      </c>
      <c r="C637">
        <f>Foglio1!T408</f>
        <v>2709131</v>
      </c>
      <c r="E637">
        <f>Foglio1!R408</f>
        <v>321696</v>
      </c>
      <c r="G637">
        <f>Foglio1!K408</f>
        <v>11239</v>
      </c>
      <c r="H637" s="5">
        <f>Foglio1!I408</f>
        <v>371</v>
      </c>
      <c r="I637" s="5">
        <f>Foglio1!G408</f>
        <v>328</v>
      </c>
      <c r="J637" s="5">
        <f>Foglio1!H408</f>
        <v>43</v>
      </c>
      <c r="K637" s="5">
        <f>Foglio1!V408</f>
        <v>5</v>
      </c>
      <c r="M637" s="5">
        <f>Foglio1!J408</f>
        <v>10868</v>
      </c>
      <c r="N637" s="5">
        <f>Foglio1!N408</f>
        <v>303278</v>
      </c>
      <c r="O637" s="5">
        <f>Foglio1!O408</f>
        <v>7179</v>
      </c>
      <c r="Q637">
        <f t="shared" si="2548"/>
        <v>371</v>
      </c>
      <c r="R637">
        <f t="shared" si="2549"/>
        <v>310828</v>
      </c>
      <c r="Z637">
        <f t="shared" si="2550"/>
        <v>303278</v>
      </c>
      <c r="AA637">
        <f t="shared" si="2551"/>
        <v>10868</v>
      </c>
      <c r="AB637">
        <f t="shared" si="2552"/>
        <v>371</v>
      </c>
      <c r="AC637">
        <f t="shared" si="2553"/>
        <v>7179</v>
      </c>
      <c r="AE637" s="3">
        <f t="shared" si="2554"/>
        <v>27091</v>
      </c>
      <c r="AF637" s="3">
        <f t="shared" si="2555"/>
        <v>809</v>
      </c>
      <c r="AG637" s="3">
        <f t="shared" si="2556"/>
        <v>-65</v>
      </c>
      <c r="AH637" s="3">
        <f t="shared" si="2557"/>
        <v>-5</v>
      </c>
      <c r="AI637" s="3">
        <f t="shared" si="2558"/>
        <v>2</v>
      </c>
      <c r="AJ637" s="3">
        <f t="shared" si="2559"/>
        <v>-60</v>
      </c>
      <c r="AK637" s="3">
        <f t="shared" si="2560"/>
        <v>868</v>
      </c>
      <c r="AL637" s="3">
        <f t="shared" si="2561"/>
        <v>6</v>
      </c>
      <c r="AM637" s="3"/>
      <c r="AN637" s="3">
        <f t="shared" si="2562"/>
        <v>26282</v>
      </c>
      <c r="AO637" s="3">
        <f t="shared" si="2563"/>
        <v>809</v>
      </c>
      <c r="AQ637" s="6">
        <f t="shared" si="2564"/>
        <v>3.708961967087429E-3</v>
      </c>
      <c r="AR637" s="6">
        <f t="shared" si="2565"/>
        <v>2.5211367241427668E-3</v>
      </c>
      <c r="AS637" s="6">
        <f t="shared" si="2566"/>
        <v>-5.7501769285208774E-3</v>
      </c>
      <c r="AT637" s="6">
        <f t="shared" si="2567"/>
        <v>-1.3297872340425532E-2</v>
      </c>
      <c r="AU637" s="6">
        <f t="shared" si="2568"/>
        <v>4.878048780487805E-2</v>
      </c>
      <c r="AV637" s="6">
        <f t="shared" si="2569"/>
        <v>-5.4904831625183018E-3</v>
      </c>
      <c r="AW637" s="6">
        <f t="shared" si="2570"/>
        <v>2.8702754538540392E-3</v>
      </c>
      <c r="AX637" s="6">
        <f t="shared" si="2571"/>
        <v>8.3647009619406104E-4</v>
      </c>
      <c r="AZ637" s="2">
        <f t="shared" si="2572"/>
        <v>4.387985690378407E-2</v>
      </c>
      <c r="BA637" s="17">
        <f t="shared" si="2573"/>
        <v>2.9862315898268797E-2</v>
      </c>
      <c r="BB637" s="2">
        <f t="shared" si="2574"/>
        <v>1.1532627076494579E-3</v>
      </c>
      <c r="BC637" s="2">
        <f t="shared" si="2575"/>
        <v>1.0195961404555853E-3</v>
      </c>
      <c r="BD637" s="2">
        <f t="shared" si="2576"/>
        <v>1.3366656719387247E-4</v>
      </c>
      <c r="BE637" s="2">
        <f t="shared" si="2577"/>
        <v>3.3783447727046653E-2</v>
      </c>
      <c r="BF637" s="2">
        <f t="shared" si="2578"/>
        <v>0.9427471898935641</v>
      </c>
      <c r="BG637" s="17">
        <f t="shared" si="2579"/>
        <v>2.2316099671739781E-2</v>
      </c>
      <c r="BH637" s="2">
        <f t="shared" si="2580"/>
        <v>2.9184091111308836E-2</v>
      </c>
      <c r="BI637" s="2">
        <f t="shared" si="2581"/>
        <v>3.8259631639825605E-3</v>
      </c>
      <c r="BJ637" s="2">
        <f t="shared" si="2582"/>
        <v>0.96698994572470864</v>
      </c>
    </row>
    <row r="638" spans="1:62" ht="15.6" customHeight="1">
      <c r="A638" s="4">
        <v>44527</v>
      </c>
      <c r="B638">
        <f>Foglio1!S409</f>
        <v>7358017</v>
      </c>
      <c r="C638">
        <f>Foglio1!T409</f>
        <v>2716274</v>
      </c>
      <c r="E638">
        <f>Foglio1!R409</f>
        <v>322341</v>
      </c>
      <c r="G638">
        <f>Foglio1!K409</f>
        <v>11376</v>
      </c>
      <c r="H638" s="5">
        <f>Foglio1!I409</f>
        <v>367</v>
      </c>
      <c r="I638" s="5">
        <f>Foglio1!G409</f>
        <v>322</v>
      </c>
      <c r="J638" s="5">
        <f>Foglio1!H409</f>
        <v>45</v>
      </c>
      <c r="K638" s="5">
        <f>Foglio1!V409</f>
        <v>4</v>
      </c>
      <c r="M638" s="5">
        <f>Foglio1!J409</f>
        <v>11009</v>
      </c>
      <c r="N638" s="5">
        <f>Foglio1!N409</f>
        <v>303778</v>
      </c>
      <c r="O638" s="5">
        <f>Foglio1!O409</f>
        <v>7187</v>
      </c>
      <c r="Q638">
        <f t="shared" si="2548"/>
        <v>367</v>
      </c>
      <c r="R638">
        <f t="shared" si="2549"/>
        <v>311332</v>
      </c>
      <c r="Z638">
        <f t="shared" si="2550"/>
        <v>303778</v>
      </c>
      <c r="AA638">
        <f t="shared" si="2551"/>
        <v>11009</v>
      </c>
      <c r="AB638">
        <f t="shared" si="2552"/>
        <v>367</v>
      </c>
      <c r="AC638">
        <f t="shared" si="2553"/>
        <v>7187</v>
      </c>
      <c r="AE638" s="3">
        <f t="shared" si="2554"/>
        <v>26726</v>
      </c>
      <c r="AF638" s="3">
        <f t="shared" si="2555"/>
        <v>645</v>
      </c>
      <c r="AG638" s="3">
        <f t="shared" si="2556"/>
        <v>137</v>
      </c>
      <c r="AH638" s="3">
        <f t="shared" si="2557"/>
        <v>-4</v>
      </c>
      <c r="AI638" s="3">
        <f t="shared" si="2558"/>
        <v>2</v>
      </c>
      <c r="AJ638" s="3">
        <f t="shared" si="2559"/>
        <v>141</v>
      </c>
      <c r="AK638" s="3">
        <f t="shared" si="2560"/>
        <v>500</v>
      </c>
      <c r="AL638" s="3">
        <f t="shared" si="2561"/>
        <v>8</v>
      </c>
      <c r="AM638" s="3"/>
      <c r="AN638" s="3">
        <f t="shared" si="2562"/>
        <v>26081</v>
      </c>
      <c r="AO638" s="3">
        <f t="shared" si="2563"/>
        <v>645</v>
      </c>
      <c r="AQ638" s="6">
        <f t="shared" si="2564"/>
        <v>3.6454698087962953E-3</v>
      </c>
      <c r="AR638" s="6">
        <f t="shared" si="2565"/>
        <v>2.0049985079080871E-3</v>
      </c>
      <c r="AS638" s="6">
        <f t="shared" si="2566"/>
        <v>1.2189696592223508E-2</v>
      </c>
      <c r="AT638" s="6">
        <f t="shared" si="2567"/>
        <v>-1.078167115902965E-2</v>
      </c>
      <c r="AU638" s="6">
        <f t="shared" si="2568"/>
        <v>4.6511627906976744E-2</v>
      </c>
      <c r="AV638" s="6">
        <f t="shared" si="2569"/>
        <v>1.2973868237026133E-2</v>
      </c>
      <c r="AW638" s="6">
        <f t="shared" si="2570"/>
        <v>1.6486523915351591E-3</v>
      </c>
      <c r="AX638" s="6">
        <f t="shared" si="2571"/>
        <v>1.1143613316617913E-3</v>
      </c>
      <c r="AZ638" s="2">
        <f t="shared" si="2572"/>
        <v>4.3808134718905919E-2</v>
      </c>
      <c r="BA638" s="17">
        <f t="shared" si="2573"/>
        <v>2.413380228990496E-2</v>
      </c>
      <c r="BB638" s="2">
        <f t="shared" si="2574"/>
        <v>1.1385458256939079E-3</v>
      </c>
      <c r="BC638" s="2">
        <f t="shared" si="2575"/>
        <v>9.9894211409656234E-4</v>
      </c>
      <c r="BD638" s="2">
        <f t="shared" si="2576"/>
        <v>1.3960371159734566E-4</v>
      </c>
      <c r="BE638" s="2">
        <f t="shared" si="2577"/>
        <v>3.4153272466115076E-2</v>
      </c>
      <c r="BF638" s="2">
        <f t="shared" si="2578"/>
        <v>0.94241191781374378</v>
      </c>
      <c r="BG638" s="17">
        <f t="shared" si="2579"/>
        <v>2.2296263894447183E-2</v>
      </c>
      <c r="BH638" s="2">
        <f t="shared" si="2580"/>
        <v>2.8305203938115329E-2</v>
      </c>
      <c r="BI638" s="2">
        <f t="shared" si="2581"/>
        <v>3.9556962025316458E-3</v>
      </c>
      <c r="BJ638" s="2">
        <f t="shared" si="2582"/>
        <v>0.96773909985935302</v>
      </c>
    </row>
    <row r="639" spans="1:62" ht="15.6" customHeight="1">
      <c r="A639" s="4">
        <v>44528</v>
      </c>
      <c r="B639">
        <f>Foglio1!S410</f>
        <v>7382802</v>
      </c>
      <c r="C639">
        <f>Foglio1!T410</f>
        <v>2722156</v>
      </c>
      <c r="E639">
        <f>Foglio1!R410</f>
        <v>323118</v>
      </c>
      <c r="G639">
        <f>Foglio1!K410</f>
        <v>11847</v>
      </c>
      <c r="H639" s="5">
        <f>Foglio1!I410</f>
        <v>359</v>
      </c>
      <c r="I639" s="5">
        <f>Foglio1!G410</f>
        <v>314</v>
      </c>
      <c r="J639" s="5">
        <f>Foglio1!H410</f>
        <v>45</v>
      </c>
      <c r="K639" s="5">
        <f>Foglio1!V410</f>
        <v>0</v>
      </c>
      <c r="M639" s="5">
        <f>Foglio1!J410</f>
        <v>11488</v>
      </c>
      <c r="N639" s="5">
        <f>Foglio1!N410</f>
        <v>304080</v>
      </c>
      <c r="O639" s="5">
        <f>Foglio1!O410</f>
        <v>7191</v>
      </c>
      <c r="Q639">
        <f t="shared" si="2548"/>
        <v>359</v>
      </c>
      <c r="R639">
        <f t="shared" si="2549"/>
        <v>311630</v>
      </c>
      <c r="Z639">
        <f t="shared" si="2550"/>
        <v>304080</v>
      </c>
      <c r="AA639">
        <f t="shared" si="2551"/>
        <v>11488</v>
      </c>
      <c r="AB639">
        <f t="shared" si="2552"/>
        <v>359</v>
      </c>
      <c r="AC639">
        <f t="shared" si="2553"/>
        <v>7191</v>
      </c>
      <c r="AE639" s="3">
        <f t="shared" si="2554"/>
        <v>24785</v>
      </c>
      <c r="AF639" s="3">
        <f t="shared" si="2555"/>
        <v>777</v>
      </c>
      <c r="AG639" s="3">
        <f t="shared" si="2556"/>
        <v>471</v>
      </c>
      <c r="AH639" s="3">
        <f t="shared" si="2557"/>
        <v>-8</v>
      </c>
      <c r="AI639" s="3">
        <f t="shared" si="2558"/>
        <v>0</v>
      </c>
      <c r="AJ639" s="3">
        <f t="shared" si="2559"/>
        <v>479</v>
      </c>
      <c r="AK639" s="3">
        <f t="shared" si="2560"/>
        <v>302</v>
      </c>
      <c r="AL639" s="3">
        <f t="shared" si="2561"/>
        <v>4</v>
      </c>
      <c r="AM639" s="3"/>
      <c r="AN639" s="3">
        <f t="shared" si="2562"/>
        <v>24008</v>
      </c>
      <c r="AO639" s="3">
        <f t="shared" si="2563"/>
        <v>777</v>
      </c>
      <c r="AQ639" s="6">
        <f t="shared" si="2564"/>
        <v>3.3684347290852956E-3</v>
      </c>
      <c r="AR639" s="6">
        <f t="shared" si="2565"/>
        <v>2.4104907535808353E-3</v>
      </c>
      <c r="AS639" s="6">
        <f t="shared" si="2566"/>
        <v>4.1402953586497891E-2</v>
      </c>
      <c r="AT639" s="6">
        <f t="shared" si="2567"/>
        <v>-2.1798365122615803E-2</v>
      </c>
      <c r="AU639" s="6">
        <f t="shared" si="2568"/>
        <v>0</v>
      </c>
      <c r="AV639" s="6">
        <f t="shared" si="2569"/>
        <v>4.3509855572713238E-2</v>
      </c>
      <c r="AW639" s="6">
        <f t="shared" si="2570"/>
        <v>9.9414704158958195E-4</v>
      </c>
      <c r="AX639" s="6">
        <f t="shared" si="2571"/>
        <v>5.5656045637957421E-4</v>
      </c>
      <c r="AZ639" s="2">
        <f t="shared" si="2572"/>
        <v>4.3766309864466092E-2</v>
      </c>
      <c r="BA639" s="17">
        <f t="shared" si="2573"/>
        <v>3.1349606616905383E-2</v>
      </c>
      <c r="BB639" s="2">
        <f t="shared" si="2574"/>
        <v>1.111049214218954E-3</v>
      </c>
      <c r="BC639" s="2">
        <f t="shared" si="2575"/>
        <v>9.7178120686560333E-4</v>
      </c>
      <c r="BD639" s="2">
        <f t="shared" si="2576"/>
        <v>1.3926800735335079E-4</v>
      </c>
      <c r="BE639" s="2">
        <f t="shared" si="2577"/>
        <v>3.5553574855006528E-2</v>
      </c>
      <c r="BF639" s="2">
        <f t="shared" si="2578"/>
        <v>0.94108034835570908</v>
      </c>
      <c r="BG639" s="17">
        <f t="shared" si="2579"/>
        <v>2.2255027575065457E-2</v>
      </c>
      <c r="BH639" s="2">
        <f t="shared" si="2580"/>
        <v>2.650460032075631E-2</v>
      </c>
      <c r="BI639" s="2">
        <f t="shared" si="2581"/>
        <v>3.7984299822739933E-3</v>
      </c>
      <c r="BJ639" s="2">
        <f t="shared" si="2582"/>
        <v>0.96969696969696972</v>
      </c>
    </row>
    <row r="640" spans="1:62" ht="15.6" customHeight="1">
      <c r="A640" s="4">
        <v>44529</v>
      </c>
      <c r="B640">
        <f>Foglio1!S411</f>
        <v>7397538</v>
      </c>
      <c r="C640">
        <f>Foglio1!T411</f>
        <v>2726993</v>
      </c>
      <c r="E640">
        <f>Foglio1!R411</f>
        <v>323677</v>
      </c>
      <c r="G640">
        <f>Foglio1!K411</f>
        <v>12208</v>
      </c>
      <c r="H640" s="5">
        <f>Foglio1!I411</f>
        <v>365</v>
      </c>
      <c r="I640" s="5">
        <f>Foglio1!G411</f>
        <v>321</v>
      </c>
      <c r="J640" s="5">
        <f>Foglio1!H411</f>
        <v>44</v>
      </c>
      <c r="K640" s="5">
        <f>Foglio1!V411</f>
        <v>2</v>
      </c>
      <c r="M640" s="5">
        <f>Foglio1!J411</f>
        <v>11843</v>
      </c>
      <c r="N640" s="5">
        <f>Foglio1!N411</f>
        <v>304272</v>
      </c>
      <c r="O640" s="5">
        <f>Foglio1!O411</f>
        <v>7197</v>
      </c>
      <c r="Q640">
        <f t="shared" ref="Q640:Q646" si="2583">H640+L640</f>
        <v>365</v>
      </c>
      <c r="R640">
        <f t="shared" ref="R640:R646" si="2584">Q640+N640+O640</f>
        <v>311834</v>
      </c>
      <c r="Z640">
        <f t="shared" ref="Z640:Z646" si="2585">N640</f>
        <v>304272</v>
      </c>
      <c r="AA640">
        <f t="shared" ref="AA640:AA646" si="2586">M640</f>
        <v>11843</v>
      </c>
      <c r="AB640">
        <f t="shared" ref="AB640:AB646" si="2587">H640</f>
        <v>365</v>
      </c>
      <c r="AC640">
        <f t="shared" ref="AC640:AC646" si="2588">O640</f>
        <v>7197</v>
      </c>
      <c r="AE640" s="3">
        <f t="shared" ref="AE640:AE646" si="2589">B640-B639</f>
        <v>14736</v>
      </c>
      <c r="AF640" s="3">
        <f t="shared" ref="AF640:AF646" si="2590">E640-E639</f>
        <v>559</v>
      </c>
      <c r="AG640" s="3">
        <f t="shared" ref="AG640:AG646" si="2591">G640-G639</f>
        <v>361</v>
      </c>
      <c r="AH640" s="3">
        <f t="shared" ref="AH640:AH646" si="2592">H640-H639</f>
        <v>6</v>
      </c>
      <c r="AI640" s="3">
        <f t="shared" ref="AI640:AI646" si="2593">J640-J639</f>
        <v>-1</v>
      </c>
      <c r="AJ640" s="3">
        <f t="shared" ref="AJ640:AJ646" si="2594">M640-M639</f>
        <v>355</v>
      </c>
      <c r="AK640" s="3">
        <f t="shared" ref="AK640:AK646" si="2595">N640-N639</f>
        <v>192</v>
      </c>
      <c r="AL640" s="3">
        <f t="shared" ref="AL640:AL646" si="2596">O640-O639</f>
        <v>6</v>
      </c>
      <c r="AM640" s="3"/>
      <c r="AN640" s="3">
        <f t="shared" ref="AN640:AN646" si="2597">AE640-AF640</f>
        <v>14177</v>
      </c>
      <c r="AO640" s="3">
        <f t="shared" ref="AO640:AO646" si="2598">AF640</f>
        <v>559</v>
      </c>
      <c r="AQ640" s="6">
        <f t="shared" ref="AQ640:AQ646" si="2599">(B640-B639)/B639</f>
        <v>1.9959901403288345E-3</v>
      </c>
      <c r="AR640" s="6">
        <f t="shared" ref="AR640:AR646" si="2600">(E640-E639)/E639</f>
        <v>1.7300181357894019E-3</v>
      </c>
      <c r="AS640" s="6">
        <f t="shared" ref="AS640:AS646" si="2601">(G640-G639)/G639</f>
        <v>3.0471849413353593E-2</v>
      </c>
      <c r="AT640" s="6">
        <f t="shared" ref="AT640:AT646" si="2602">(H640-H639)/H639</f>
        <v>1.6713091922005572E-2</v>
      </c>
      <c r="AU640" s="6">
        <f t="shared" ref="AU640:AU646" si="2603">(J640-J639)/J639</f>
        <v>-2.2222222222222223E-2</v>
      </c>
      <c r="AV640" s="6">
        <f t="shared" ref="AV640:AV646" si="2604">(M640-M639)/M639</f>
        <v>3.0901810584958216E-2</v>
      </c>
      <c r="AW640" s="6">
        <f t="shared" ref="AW640:AW646" si="2605">(N640-N639)/N639</f>
        <v>6.3141278610891866E-4</v>
      </c>
      <c r="AX640" s="6">
        <f t="shared" ref="AX640:AX646" si="2606">(O640-O639)/O639</f>
        <v>8.3437630371297454E-4</v>
      </c>
      <c r="AZ640" s="2">
        <f t="shared" ref="AZ640:AZ646" si="2607">E640/B640</f>
        <v>4.3754692439565701E-2</v>
      </c>
      <c r="BA640" s="17">
        <f t="shared" ref="BA640:BA646" si="2608">AF640/AE640</f>
        <v>3.7934310532030405E-2</v>
      </c>
      <c r="BB640" s="2">
        <f t="shared" ref="BB640:BB646" si="2609">H640/E640</f>
        <v>1.1276673968184331E-3</v>
      </c>
      <c r="BC640" s="2">
        <f t="shared" ref="BC640:BC646" si="2610">(H640-J640)/E640</f>
        <v>9.9172940925675913E-4</v>
      </c>
      <c r="BD640" s="2">
        <f t="shared" ref="BD640:BD646" si="2611">J640/E640</f>
        <v>1.3593798756167413E-4</v>
      </c>
      <c r="BE640" s="2">
        <f t="shared" ref="BE640:BE646" si="2612">M640/E640</f>
        <v>3.6588945152111516E-2</v>
      </c>
      <c r="BF640" s="2">
        <f t="shared" ref="BF640:BF646" si="2613">N640/E640</f>
        <v>0.94004825798558445</v>
      </c>
      <c r="BG640" s="17">
        <f t="shared" ref="BG640:BG646" si="2614">O640/E640</f>
        <v>2.2235129465485653E-2</v>
      </c>
      <c r="BH640" s="2">
        <f t="shared" ref="BH640:BH646" si="2615">I640/G640</f>
        <v>2.6294233289646134E-2</v>
      </c>
      <c r="BI640" s="2">
        <f t="shared" ref="BI640:BI646" si="2616">J640/G640</f>
        <v>3.6041939711664484E-3</v>
      </c>
      <c r="BJ640" s="2">
        <f t="shared" ref="BJ640:BJ646" si="2617">M640/G640</f>
        <v>0.9701015727391874</v>
      </c>
    </row>
    <row r="641" spans="1:62" ht="15.6" customHeight="1">
      <c r="A641" s="4">
        <v>44530</v>
      </c>
      <c r="B641">
        <f>Foglio1!S412</f>
        <v>7429936</v>
      </c>
      <c r="C641">
        <f>Foglio1!T412</f>
        <v>2733860</v>
      </c>
      <c r="E641">
        <f>Foglio1!R412</f>
        <v>324222</v>
      </c>
      <c r="G641">
        <f>Foglio1!K412</f>
        <v>12545</v>
      </c>
      <c r="H641" s="5">
        <f>Foglio1!I412</f>
        <v>351</v>
      </c>
      <c r="I641" s="5">
        <f>Foglio1!G412</f>
        <v>308</v>
      </c>
      <c r="J641" s="5">
        <f>Foglio1!H412</f>
        <v>43</v>
      </c>
      <c r="K641" s="5">
        <f>Foglio1!V412</f>
        <v>2</v>
      </c>
      <c r="M641" s="5">
        <f>Foglio1!J412</f>
        <v>12194</v>
      </c>
      <c r="N641" s="5">
        <f>Foglio1!N412</f>
        <v>304472</v>
      </c>
      <c r="O641" s="5">
        <f>Foglio1!O412</f>
        <v>7205</v>
      </c>
      <c r="Q641">
        <f t="shared" si="2583"/>
        <v>351</v>
      </c>
      <c r="R641">
        <f t="shared" si="2584"/>
        <v>312028</v>
      </c>
      <c r="Z641">
        <f t="shared" si="2585"/>
        <v>304472</v>
      </c>
      <c r="AA641">
        <f t="shared" si="2586"/>
        <v>12194</v>
      </c>
      <c r="AB641">
        <f t="shared" si="2587"/>
        <v>351</v>
      </c>
      <c r="AC641">
        <f t="shared" si="2588"/>
        <v>7205</v>
      </c>
      <c r="AE641" s="3">
        <f t="shared" si="2589"/>
        <v>32398</v>
      </c>
      <c r="AF641" s="3">
        <f t="shared" si="2590"/>
        <v>545</v>
      </c>
      <c r="AG641" s="3">
        <f t="shared" si="2591"/>
        <v>337</v>
      </c>
      <c r="AH641" s="3">
        <f t="shared" si="2592"/>
        <v>-14</v>
      </c>
      <c r="AI641" s="3">
        <f t="shared" si="2593"/>
        <v>-1</v>
      </c>
      <c r="AJ641" s="3">
        <f t="shared" si="2594"/>
        <v>351</v>
      </c>
      <c r="AK641" s="3">
        <f t="shared" si="2595"/>
        <v>200</v>
      </c>
      <c r="AL641" s="3">
        <f t="shared" si="2596"/>
        <v>8</v>
      </c>
      <c r="AM641" s="3"/>
      <c r="AN641" s="3">
        <f t="shared" si="2597"/>
        <v>31853</v>
      </c>
      <c r="AO641" s="3">
        <f t="shared" si="2598"/>
        <v>545</v>
      </c>
      <c r="AQ641" s="6">
        <f t="shared" si="2599"/>
        <v>4.3795652012872388E-3</v>
      </c>
      <c r="AR641" s="6">
        <f t="shared" si="2600"/>
        <v>1.6837773459343727E-3</v>
      </c>
      <c r="AS641" s="6">
        <f t="shared" si="2601"/>
        <v>2.7604849279161205E-2</v>
      </c>
      <c r="AT641" s="6">
        <f t="shared" si="2602"/>
        <v>-3.8356164383561646E-2</v>
      </c>
      <c r="AU641" s="6">
        <f t="shared" si="2603"/>
        <v>-2.2727272727272728E-2</v>
      </c>
      <c r="AV641" s="6">
        <f t="shared" si="2604"/>
        <v>2.9637760702524697E-2</v>
      </c>
      <c r="AW641" s="6">
        <f t="shared" si="2605"/>
        <v>6.573066203922806E-4</v>
      </c>
      <c r="AX641" s="6">
        <f t="shared" si="2606"/>
        <v>1.1115742670557178E-3</v>
      </c>
      <c r="AZ641" s="2">
        <f t="shared" si="2607"/>
        <v>4.3637253402990281E-2</v>
      </c>
      <c r="BA641" s="17">
        <f t="shared" si="2608"/>
        <v>1.6822026050990802E-2</v>
      </c>
      <c r="BB641" s="2">
        <f t="shared" si="2609"/>
        <v>1.0825915576364344E-3</v>
      </c>
      <c r="BC641" s="2">
        <f t="shared" si="2610"/>
        <v>9.4996638105989111E-4</v>
      </c>
      <c r="BD641" s="2">
        <f t="shared" si="2611"/>
        <v>1.3262517657654322E-4</v>
      </c>
      <c r="BE641" s="2">
        <f t="shared" si="2612"/>
        <v>3.7610032631962054E-2</v>
      </c>
      <c r="BF641" s="2">
        <f t="shared" si="2613"/>
        <v>0.93908494796775044</v>
      </c>
      <c r="BG641" s="17">
        <f t="shared" si="2614"/>
        <v>2.2222427842651021E-2</v>
      </c>
      <c r="BH641" s="2">
        <f t="shared" si="2615"/>
        <v>2.455161418891989E-2</v>
      </c>
      <c r="BI641" s="2">
        <f t="shared" si="2616"/>
        <v>3.4276604224790755E-3</v>
      </c>
      <c r="BJ641" s="2">
        <f t="shared" si="2617"/>
        <v>0.97202072538860107</v>
      </c>
    </row>
    <row r="642" spans="1:62" ht="15.6" customHeight="1">
      <c r="A642" s="4">
        <v>44531</v>
      </c>
      <c r="B642">
        <f>Foglio1!S413</f>
        <v>7457876</v>
      </c>
      <c r="C642">
        <f>Foglio1!T413</f>
        <v>2742770</v>
      </c>
      <c r="E642">
        <f>Foglio1!R413</f>
        <v>324951</v>
      </c>
      <c r="G642">
        <f>Foglio1!K413</f>
        <v>12637</v>
      </c>
      <c r="H642" s="5">
        <f>Foglio1!I413</f>
        <v>351</v>
      </c>
      <c r="I642" s="5">
        <f>Foglio1!G413</f>
        <v>308</v>
      </c>
      <c r="J642" s="5">
        <f>Foglio1!H413</f>
        <v>43</v>
      </c>
      <c r="K642" s="5">
        <f>Foglio1!V413</f>
        <v>2</v>
      </c>
      <c r="M642" s="5">
        <f>Foglio1!J413</f>
        <v>12286</v>
      </c>
      <c r="N642" s="5">
        <f>Foglio1!N413</f>
        <v>305100</v>
      </c>
      <c r="O642" s="5">
        <f>Foglio1!O413</f>
        <v>7214</v>
      </c>
      <c r="Q642">
        <f t="shared" si="2583"/>
        <v>351</v>
      </c>
      <c r="R642">
        <f t="shared" si="2584"/>
        <v>312665</v>
      </c>
      <c r="Z642">
        <f t="shared" si="2585"/>
        <v>305100</v>
      </c>
      <c r="AA642">
        <f t="shared" si="2586"/>
        <v>12286</v>
      </c>
      <c r="AB642">
        <f t="shared" si="2587"/>
        <v>351</v>
      </c>
      <c r="AC642">
        <f t="shared" si="2588"/>
        <v>7214</v>
      </c>
      <c r="AE642" s="3">
        <f t="shared" si="2589"/>
        <v>27940</v>
      </c>
      <c r="AF642" s="3">
        <f t="shared" si="2590"/>
        <v>729</v>
      </c>
      <c r="AG642" s="3">
        <f t="shared" si="2591"/>
        <v>92</v>
      </c>
      <c r="AH642" s="3">
        <f t="shared" si="2592"/>
        <v>0</v>
      </c>
      <c r="AI642" s="3">
        <f t="shared" si="2593"/>
        <v>0</v>
      </c>
      <c r="AJ642" s="3">
        <f t="shared" si="2594"/>
        <v>92</v>
      </c>
      <c r="AK642" s="3">
        <f t="shared" si="2595"/>
        <v>628</v>
      </c>
      <c r="AL642" s="3">
        <f t="shared" si="2596"/>
        <v>9</v>
      </c>
      <c r="AM642" s="3"/>
      <c r="AN642" s="3">
        <f t="shared" si="2597"/>
        <v>27211</v>
      </c>
      <c r="AO642" s="3">
        <f t="shared" si="2598"/>
        <v>729</v>
      </c>
      <c r="AQ642" s="6">
        <f t="shared" si="2599"/>
        <v>3.7604630780130543E-3</v>
      </c>
      <c r="AR642" s="6">
        <f t="shared" si="2600"/>
        <v>2.2484593889372097E-3</v>
      </c>
      <c r="AS642" s="6">
        <f t="shared" si="2601"/>
        <v>7.3335990434436034E-3</v>
      </c>
      <c r="AT642" s="6">
        <f t="shared" si="2602"/>
        <v>0</v>
      </c>
      <c r="AU642" s="6">
        <f t="shared" si="2603"/>
        <v>0</v>
      </c>
      <c r="AV642" s="6">
        <f t="shared" si="2604"/>
        <v>7.5446941118582911E-3</v>
      </c>
      <c r="AW642" s="6">
        <f t="shared" si="2605"/>
        <v>2.0625870359179169E-3</v>
      </c>
      <c r="AX642" s="6">
        <f t="shared" si="2606"/>
        <v>1.2491325468424704E-3</v>
      </c>
      <c r="AZ642" s="2">
        <f t="shared" si="2607"/>
        <v>4.3571520899516165E-2</v>
      </c>
      <c r="BA642" s="17">
        <f t="shared" si="2608"/>
        <v>2.6091624910522547E-2</v>
      </c>
      <c r="BB642" s="2">
        <f t="shared" si="2609"/>
        <v>1.0801628553228026E-3</v>
      </c>
      <c r="BC642" s="2">
        <f t="shared" si="2610"/>
        <v>9.4783521207812867E-4</v>
      </c>
      <c r="BD642" s="2">
        <f t="shared" si="2611"/>
        <v>1.3232764324467382E-4</v>
      </c>
      <c r="BE642" s="2">
        <f t="shared" si="2612"/>
        <v>3.7808777323350293E-2</v>
      </c>
      <c r="BF642" s="2">
        <f t="shared" si="2613"/>
        <v>0.93891078962674368</v>
      </c>
      <c r="BG642" s="17">
        <f t="shared" si="2614"/>
        <v>2.2200270194583184E-2</v>
      </c>
      <c r="BH642" s="2">
        <f t="shared" si="2615"/>
        <v>2.437287330853842E-2</v>
      </c>
      <c r="BI642" s="2">
        <f t="shared" si="2616"/>
        <v>3.4027063385297144E-3</v>
      </c>
      <c r="BJ642" s="2">
        <f t="shared" si="2617"/>
        <v>0.97222442035293188</v>
      </c>
    </row>
    <row r="643" spans="1:62" ht="15.6" customHeight="1">
      <c r="A643" s="4">
        <v>44532</v>
      </c>
      <c r="B643">
        <f>Foglio1!S414</f>
        <v>7490587</v>
      </c>
      <c r="C643">
        <f>Foglio1!T414</f>
        <v>2752727</v>
      </c>
      <c r="E643">
        <f>Foglio1!R414</f>
        <v>325626</v>
      </c>
      <c r="G643">
        <f>Foglio1!K414</f>
        <v>12560</v>
      </c>
      <c r="H643" s="5">
        <f>Foglio1!I414</f>
        <v>351</v>
      </c>
      <c r="I643" s="5">
        <f>Foglio1!G414</f>
        <v>307</v>
      </c>
      <c r="J643" s="5">
        <f>Foglio1!H414</f>
        <v>44</v>
      </c>
      <c r="K643" s="5">
        <f>Foglio1!V414</f>
        <v>3</v>
      </c>
      <c r="M643" s="5">
        <f>Foglio1!J414</f>
        <v>12209</v>
      </c>
      <c r="N643" s="5">
        <f>Foglio1!N414</f>
        <v>305848</v>
      </c>
      <c r="O643" s="5">
        <f>Foglio1!O414</f>
        <v>7218</v>
      </c>
      <c r="Q643">
        <f t="shared" si="2583"/>
        <v>351</v>
      </c>
      <c r="R643">
        <f t="shared" si="2584"/>
        <v>313417</v>
      </c>
      <c r="Z643">
        <f t="shared" si="2585"/>
        <v>305848</v>
      </c>
      <c r="AA643">
        <f t="shared" si="2586"/>
        <v>12209</v>
      </c>
      <c r="AB643">
        <f t="shared" si="2587"/>
        <v>351</v>
      </c>
      <c r="AC643">
        <f t="shared" si="2588"/>
        <v>7218</v>
      </c>
      <c r="AE643" s="3">
        <f t="shared" si="2589"/>
        <v>32711</v>
      </c>
      <c r="AF643" s="3">
        <f t="shared" si="2590"/>
        <v>675</v>
      </c>
      <c r="AG643" s="3">
        <f t="shared" si="2591"/>
        <v>-77</v>
      </c>
      <c r="AH643" s="3">
        <f t="shared" si="2592"/>
        <v>0</v>
      </c>
      <c r="AI643" s="3">
        <f t="shared" si="2593"/>
        <v>1</v>
      </c>
      <c r="AJ643" s="3">
        <f t="shared" si="2594"/>
        <v>-77</v>
      </c>
      <c r="AK643" s="3">
        <f t="shared" si="2595"/>
        <v>748</v>
      </c>
      <c r="AL643" s="3">
        <f t="shared" si="2596"/>
        <v>4</v>
      </c>
      <c r="AM643" s="3"/>
      <c r="AN643" s="3">
        <f t="shared" si="2597"/>
        <v>32036</v>
      </c>
      <c r="AO643" s="3">
        <f t="shared" si="2598"/>
        <v>675</v>
      </c>
      <c r="AQ643" s="6">
        <f t="shared" si="2599"/>
        <v>4.3861013511085458E-3</v>
      </c>
      <c r="AR643" s="6">
        <f t="shared" si="2600"/>
        <v>2.0772362602361587E-3</v>
      </c>
      <c r="AS643" s="6">
        <f t="shared" si="2601"/>
        <v>-6.0932183271346051E-3</v>
      </c>
      <c r="AT643" s="6">
        <f t="shared" si="2602"/>
        <v>0</v>
      </c>
      <c r="AU643" s="6">
        <f t="shared" si="2603"/>
        <v>2.3255813953488372E-2</v>
      </c>
      <c r="AV643" s="6">
        <f t="shared" si="2604"/>
        <v>-6.267296109392805E-3</v>
      </c>
      <c r="AW643" s="6">
        <f t="shared" si="2605"/>
        <v>2.451655195018027E-3</v>
      </c>
      <c r="AX643" s="6">
        <f t="shared" si="2606"/>
        <v>5.5447740504574439E-4</v>
      </c>
      <c r="AZ643" s="2">
        <f t="shared" si="2607"/>
        <v>4.347135945420566E-2</v>
      </c>
      <c r="BA643" s="17">
        <f t="shared" si="2608"/>
        <v>2.0635260309987465E-2</v>
      </c>
      <c r="BB643" s="2">
        <f t="shared" si="2609"/>
        <v>1.0779237530172652E-3</v>
      </c>
      <c r="BC643" s="2">
        <f t="shared" si="2610"/>
        <v>9.4279940790968782E-4</v>
      </c>
      <c r="BD643" s="2">
        <f t="shared" si="2611"/>
        <v>1.3512434510757739E-4</v>
      </c>
      <c r="BE643" s="2">
        <f t="shared" si="2612"/>
        <v>3.7493934759509379E-2</v>
      </c>
      <c r="BF643" s="2">
        <f t="shared" si="2613"/>
        <v>0.93926160687414395</v>
      </c>
      <c r="BG643" s="17">
        <f t="shared" si="2614"/>
        <v>2.2166534613329403E-2</v>
      </c>
      <c r="BH643" s="2">
        <f t="shared" si="2615"/>
        <v>2.444267515923567E-2</v>
      </c>
      <c r="BI643" s="2">
        <f t="shared" si="2616"/>
        <v>3.5031847133757963E-3</v>
      </c>
      <c r="BJ643" s="2">
        <f t="shared" si="2617"/>
        <v>0.97205414012738856</v>
      </c>
    </row>
    <row r="644" spans="1:62" ht="15.6" customHeight="1">
      <c r="A644" s="4">
        <v>44533</v>
      </c>
      <c r="B644">
        <f>Foglio1!S415</f>
        <v>7516946</v>
      </c>
      <c r="C644">
        <f>Foglio1!T415</f>
        <v>2760238</v>
      </c>
      <c r="E644">
        <f>Foglio1!R415</f>
        <v>326462</v>
      </c>
      <c r="G644">
        <f>Foglio1!K415</f>
        <v>12822</v>
      </c>
      <c r="H644" s="5">
        <f>Foglio1!I415</f>
        <v>356</v>
      </c>
      <c r="I644" s="5">
        <f>Foglio1!G415</f>
        <v>311</v>
      </c>
      <c r="J644" s="5">
        <f>Foglio1!H415</f>
        <v>45</v>
      </c>
      <c r="K644" s="5">
        <f>Foglio1!V415</f>
        <v>1</v>
      </c>
      <c r="M644" s="5">
        <f>Foglio1!J415</f>
        <v>12466</v>
      </c>
      <c r="N644" s="5">
        <f>Foglio1!N415</f>
        <v>306417</v>
      </c>
      <c r="O644" s="5">
        <f>Foglio1!O415</f>
        <v>7223</v>
      </c>
      <c r="Q644">
        <f t="shared" si="2583"/>
        <v>356</v>
      </c>
      <c r="R644">
        <f t="shared" si="2584"/>
        <v>313996</v>
      </c>
      <c r="Z644">
        <f t="shared" si="2585"/>
        <v>306417</v>
      </c>
      <c r="AA644">
        <f t="shared" si="2586"/>
        <v>12466</v>
      </c>
      <c r="AB644">
        <f t="shared" si="2587"/>
        <v>356</v>
      </c>
      <c r="AC644">
        <f t="shared" si="2588"/>
        <v>7223</v>
      </c>
      <c r="AE644" s="3">
        <f t="shared" si="2589"/>
        <v>26359</v>
      </c>
      <c r="AF644" s="3">
        <f t="shared" si="2590"/>
        <v>836</v>
      </c>
      <c r="AG644" s="3">
        <f t="shared" si="2591"/>
        <v>262</v>
      </c>
      <c r="AH644" s="3">
        <f t="shared" si="2592"/>
        <v>5</v>
      </c>
      <c r="AI644" s="3">
        <f t="shared" si="2593"/>
        <v>1</v>
      </c>
      <c r="AJ644" s="3">
        <f t="shared" si="2594"/>
        <v>257</v>
      </c>
      <c r="AK644" s="3">
        <f t="shared" si="2595"/>
        <v>569</v>
      </c>
      <c r="AL644" s="3">
        <f t="shared" si="2596"/>
        <v>5</v>
      </c>
      <c r="AM644" s="3"/>
      <c r="AN644" s="3">
        <f t="shared" si="2597"/>
        <v>25523</v>
      </c>
      <c r="AO644" s="3">
        <f t="shared" si="2598"/>
        <v>836</v>
      </c>
      <c r="AQ644" s="6">
        <f t="shared" si="2599"/>
        <v>3.5189498499917297E-3</v>
      </c>
      <c r="AR644" s="6">
        <f t="shared" si="2600"/>
        <v>2.5673625570439705E-3</v>
      </c>
      <c r="AS644" s="6">
        <f t="shared" si="2601"/>
        <v>2.0859872611464967E-2</v>
      </c>
      <c r="AT644" s="6">
        <f t="shared" si="2602"/>
        <v>1.4245014245014245E-2</v>
      </c>
      <c r="AU644" s="6">
        <f t="shared" si="2603"/>
        <v>2.2727272727272728E-2</v>
      </c>
      <c r="AV644" s="6">
        <f t="shared" si="2604"/>
        <v>2.1050045048734541E-2</v>
      </c>
      <c r="AW644" s="6">
        <f t="shared" si="2605"/>
        <v>1.8604012450629071E-3</v>
      </c>
      <c r="AX644" s="6">
        <f t="shared" si="2606"/>
        <v>6.9271266278747579E-4</v>
      </c>
      <c r="AZ644" s="2">
        <f t="shared" si="2607"/>
        <v>4.343013771816373E-2</v>
      </c>
      <c r="BA644" s="17">
        <f t="shared" si="2608"/>
        <v>3.1715922455328352E-2</v>
      </c>
      <c r="BB644" s="2">
        <f t="shared" si="2609"/>
        <v>1.0904791369286471E-3</v>
      </c>
      <c r="BC644" s="2">
        <f t="shared" si="2610"/>
        <v>9.5263767299103724E-4</v>
      </c>
      <c r="BD644" s="2">
        <f t="shared" si="2611"/>
        <v>1.3784146393760988E-4</v>
      </c>
      <c r="BE644" s="2">
        <f t="shared" si="2612"/>
        <v>3.8185148654360998E-2</v>
      </c>
      <c r="BF644" s="2">
        <f t="shared" si="2613"/>
        <v>0.93859928567490247</v>
      </c>
      <c r="BG644" s="17">
        <f t="shared" si="2614"/>
        <v>2.2125086533807917E-2</v>
      </c>
      <c r="BH644" s="2">
        <f t="shared" si="2615"/>
        <v>2.4255186398377787E-2</v>
      </c>
      <c r="BI644" s="2">
        <f t="shared" si="2616"/>
        <v>3.5095928872250818E-3</v>
      </c>
      <c r="BJ644" s="2">
        <f t="shared" si="2617"/>
        <v>0.97223522071439716</v>
      </c>
    </row>
    <row r="645" spans="1:62" ht="15.6" customHeight="1">
      <c r="A645" s="4">
        <v>44534</v>
      </c>
      <c r="B645">
        <f>Foglio1!S416</f>
        <v>7542898</v>
      </c>
      <c r="C645">
        <f>Foglio1!T416</f>
        <v>2765901</v>
      </c>
      <c r="E645">
        <f>Foglio1!R416</f>
        <v>327011</v>
      </c>
      <c r="G645">
        <f>Foglio1!K416</f>
        <v>12845</v>
      </c>
      <c r="H645" s="5">
        <f>Foglio1!I416</f>
        <v>345</v>
      </c>
      <c r="I645" s="5">
        <f>Foglio1!G416</f>
        <v>300</v>
      </c>
      <c r="J645" s="5">
        <f>Foglio1!H416</f>
        <v>45</v>
      </c>
      <c r="K645" s="5">
        <f>Foglio1!V416</f>
        <v>3</v>
      </c>
      <c r="M645" s="5">
        <f>Foglio1!J416</f>
        <v>12500</v>
      </c>
      <c r="N645" s="5">
        <f>Foglio1!N416</f>
        <v>306938</v>
      </c>
      <c r="O645" s="5">
        <f>Foglio1!O416</f>
        <v>7228</v>
      </c>
      <c r="Q645">
        <f t="shared" si="2583"/>
        <v>345</v>
      </c>
      <c r="R645">
        <f t="shared" si="2584"/>
        <v>314511</v>
      </c>
      <c r="Z645">
        <f t="shared" si="2585"/>
        <v>306938</v>
      </c>
      <c r="AA645">
        <f t="shared" si="2586"/>
        <v>12500</v>
      </c>
      <c r="AB645">
        <f t="shared" si="2587"/>
        <v>345</v>
      </c>
      <c r="AC645">
        <f t="shared" si="2588"/>
        <v>7228</v>
      </c>
      <c r="AE645" s="3">
        <f t="shared" si="2589"/>
        <v>25952</v>
      </c>
      <c r="AF645" s="3">
        <f t="shared" si="2590"/>
        <v>549</v>
      </c>
      <c r="AG645" s="3">
        <f t="shared" si="2591"/>
        <v>23</v>
      </c>
      <c r="AH645" s="3">
        <f t="shared" si="2592"/>
        <v>-11</v>
      </c>
      <c r="AI645" s="3">
        <f t="shared" si="2593"/>
        <v>0</v>
      </c>
      <c r="AJ645" s="3">
        <f t="shared" si="2594"/>
        <v>34</v>
      </c>
      <c r="AK645" s="3">
        <f t="shared" si="2595"/>
        <v>521</v>
      </c>
      <c r="AL645" s="3">
        <f t="shared" si="2596"/>
        <v>5</v>
      </c>
      <c r="AM645" s="3"/>
      <c r="AN645" s="3">
        <f t="shared" si="2597"/>
        <v>25403</v>
      </c>
      <c r="AO645" s="3">
        <f t="shared" si="2598"/>
        <v>549</v>
      </c>
      <c r="AQ645" s="6">
        <f t="shared" si="2599"/>
        <v>3.4524659349688025E-3</v>
      </c>
      <c r="AR645" s="6">
        <f t="shared" si="2600"/>
        <v>1.6816658600388406E-3</v>
      </c>
      <c r="AS645" s="6">
        <f t="shared" si="2601"/>
        <v>1.793791920137264E-3</v>
      </c>
      <c r="AT645" s="6">
        <f t="shared" si="2602"/>
        <v>-3.0898876404494381E-2</v>
      </c>
      <c r="AU645" s="6">
        <f t="shared" si="2603"/>
        <v>0</v>
      </c>
      <c r="AV645" s="6">
        <f t="shared" si="2604"/>
        <v>2.7274185785336113E-3</v>
      </c>
      <c r="AW645" s="6">
        <f t="shared" si="2605"/>
        <v>1.7002973072642836E-3</v>
      </c>
      <c r="AX645" s="6">
        <f t="shared" si="2606"/>
        <v>6.9223314412294058E-4</v>
      </c>
      <c r="AZ645" s="2">
        <f t="shared" si="2607"/>
        <v>4.3353496229168155E-2</v>
      </c>
      <c r="BA645" s="17">
        <f t="shared" si="2608"/>
        <v>2.1154438964241677E-2</v>
      </c>
      <c r="BB645" s="2">
        <f t="shared" si="2609"/>
        <v>1.0550103819137583E-3</v>
      </c>
      <c r="BC645" s="2">
        <f t="shared" si="2610"/>
        <v>9.1740033209892027E-4</v>
      </c>
      <c r="BD645" s="2">
        <f t="shared" si="2611"/>
        <v>1.3761004981483802E-4</v>
      </c>
      <c r="BE645" s="2">
        <f t="shared" si="2612"/>
        <v>3.822501383745501E-2</v>
      </c>
      <c r="BF645" s="2">
        <f t="shared" si="2613"/>
        <v>0.9386167437792613</v>
      </c>
      <c r="BG645" s="17">
        <f t="shared" si="2614"/>
        <v>2.2103232001369984E-2</v>
      </c>
      <c r="BH645" s="2">
        <f t="shared" si="2615"/>
        <v>2.3355391202802646E-2</v>
      </c>
      <c r="BI645" s="2">
        <f t="shared" si="2616"/>
        <v>3.5033086804203972E-3</v>
      </c>
      <c r="BJ645" s="2">
        <f t="shared" si="2617"/>
        <v>0.97314130011677691</v>
      </c>
    </row>
    <row r="646" spans="1:62" ht="15.6" customHeight="1">
      <c r="A646" s="4">
        <v>44535</v>
      </c>
      <c r="B646">
        <f>Foglio1!S417</f>
        <v>7568183</v>
      </c>
      <c r="C646">
        <f>Foglio1!T417</f>
        <v>2772002</v>
      </c>
      <c r="E646">
        <f>Foglio1!R417</f>
        <v>327881</v>
      </c>
      <c r="G646">
        <f>Foglio1!K417</f>
        <v>13317</v>
      </c>
      <c r="H646" s="5">
        <f>Foglio1!I417</f>
        <v>347</v>
      </c>
      <c r="I646" s="5">
        <f>Foglio1!G417</f>
        <v>304</v>
      </c>
      <c r="J646" s="5">
        <f>Foglio1!H417</f>
        <v>43</v>
      </c>
      <c r="K646" s="5">
        <f>Foglio1!V417</f>
        <v>1</v>
      </c>
      <c r="M646" s="5">
        <f>Foglio1!J417</f>
        <v>12970</v>
      </c>
      <c r="N646" s="5">
        <f>Foglio1!N417</f>
        <v>307330</v>
      </c>
      <c r="O646" s="5">
        <f>Foglio1!O417</f>
        <v>7234</v>
      </c>
      <c r="Q646">
        <f t="shared" si="2583"/>
        <v>347</v>
      </c>
      <c r="R646">
        <f t="shared" si="2584"/>
        <v>314911</v>
      </c>
      <c r="Z646">
        <f t="shared" si="2585"/>
        <v>307330</v>
      </c>
      <c r="AA646">
        <f t="shared" si="2586"/>
        <v>12970</v>
      </c>
      <c r="AB646">
        <f t="shared" si="2587"/>
        <v>347</v>
      </c>
      <c r="AC646">
        <f t="shared" si="2588"/>
        <v>7234</v>
      </c>
      <c r="AE646" s="3">
        <f t="shared" si="2589"/>
        <v>25285</v>
      </c>
      <c r="AF646" s="3">
        <f t="shared" si="2590"/>
        <v>870</v>
      </c>
      <c r="AG646" s="3">
        <f t="shared" si="2591"/>
        <v>472</v>
      </c>
      <c r="AH646" s="3">
        <f t="shared" si="2592"/>
        <v>2</v>
      </c>
      <c r="AI646" s="3">
        <f t="shared" si="2593"/>
        <v>-2</v>
      </c>
      <c r="AJ646" s="3">
        <f t="shared" si="2594"/>
        <v>470</v>
      </c>
      <c r="AK646" s="3">
        <f t="shared" si="2595"/>
        <v>392</v>
      </c>
      <c r="AL646" s="3">
        <f t="shared" si="2596"/>
        <v>6</v>
      </c>
      <c r="AM646" s="3"/>
      <c r="AN646" s="3">
        <f t="shared" si="2597"/>
        <v>24415</v>
      </c>
      <c r="AO646" s="3">
        <f t="shared" si="2598"/>
        <v>870</v>
      </c>
      <c r="AQ646" s="6">
        <f t="shared" si="2599"/>
        <v>3.3521598727703863E-3</v>
      </c>
      <c r="AR646" s="6">
        <f t="shared" si="2600"/>
        <v>2.6604609630868688E-3</v>
      </c>
      <c r="AS646" s="6">
        <f t="shared" si="2601"/>
        <v>3.6745815492409496E-2</v>
      </c>
      <c r="AT646" s="6">
        <f t="shared" si="2602"/>
        <v>5.7971014492753624E-3</v>
      </c>
      <c r="AU646" s="6">
        <f t="shared" si="2603"/>
        <v>-4.4444444444444446E-2</v>
      </c>
      <c r="AV646" s="6">
        <f t="shared" si="2604"/>
        <v>3.7600000000000001E-2</v>
      </c>
      <c r="AW646" s="6">
        <f t="shared" si="2605"/>
        <v>1.2771308863679309E-3</v>
      </c>
      <c r="AX646" s="6">
        <f t="shared" si="2606"/>
        <v>8.3010514665190929E-4</v>
      </c>
      <c r="AZ646" s="2">
        <f t="shared" si="2607"/>
        <v>4.3323608850367387E-2</v>
      </c>
      <c r="BA646" s="17">
        <f t="shared" si="2608"/>
        <v>3.4407751631402014E-2</v>
      </c>
      <c r="BB646" s="2">
        <f t="shared" si="2609"/>
        <v>1.058310789585246E-3</v>
      </c>
      <c r="BC646" s="2">
        <f t="shared" si="2610"/>
        <v>9.2716564851272256E-4</v>
      </c>
      <c r="BD646" s="2">
        <f t="shared" si="2611"/>
        <v>1.3114514107252326E-4</v>
      </c>
      <c r="BE646" s="2">
        <f t="shared" si="2612"/>
        <v>3.9557034411875039E-2</v>
      </c>
      <c r="BF646" s="2">
        <f t="shared" si="2613"/>
        <v>0.9373217722283389</v>
      </c>
      <c r="BG646" s="17">
        <f t="shared" si="2614"/>
        <v>2.2062882570200774E-2</v>
      </c>
      <c r="BH646" s="2">
        <f t="shared" si="2615"/>
        <v>2.2827964256213862E-2</v>
      </c>
      <c r="BI646" s="2">
        <f t="shared" si="2616"/>
        <v>3.2289554704513028E-3</v>
      </c>
      <c r="BJ646" s="2">
        <f t="shared" si="2617"/>
        <v>0.97394308027333487</v>
      </c>
    </row>
    <row r="647" spans="1:62" ht="15.6" customHeight="1">
      <c r="A647" s="4">
        <v>44536</v>
      </c>
      <c r="B647">
        <f>Foglio1!S418</f>
        <v>7583152</v>
      </c>
      <c r="C647">
        <f>Foglio1!T418</f>
        <v>2776485</v>
      </c>
      <c r="E647">
        <f>Foglio1!R418</f>
        <v>328386</v>
      </c>
      <c r="G647">
        <f>Foglio1!K418</f>
        <v>13703</v>
      </c>
      <c r="H647" s="5">
        <f>Foglio1!I418</f>
        <v>362</v>
      </c>
      <c r="I647" s="5">
        <f>Foglio1!G418</f>
        <v>317</v>
      </c>
      <c r="J647" s="5">
        <f>Foglio1!H418</f>
        <v>45</v>
      </c>
      <c r="K647" s="5">
        <f>Foglio1!V418</f>
        <v>3</v>
      </c>
      <c r="M647" s="5">
        <f>Foglio1!J418</f>
        <v>13341</v>
      </c>
      <c r="N647" s="5">
        <f>Foglio1!N418</f>
        <v>307443</v>
      </c>
      <c r="O647" s="5">
        <f>Foglio1!O418</f>
        <v>7240</v>
      </c>
      <c r="Q647">
        <f t="shared" ref="Q647:Q653" si="2618">H647+L647</f>
        <v>362</v>
      </c>
      <c r="R647">
        <f t="shared" ref="R647:R653" si="2619">Q647+N647+O647</f>
        <v>315045</v>
      </c>
      <c r="Z647">
        <f t="shared" ref="Z647:Z653" si="2620">N647</f>
        <v>307443</v>
      </c>
      <c r="AA647">
        <f t="shared" ref="AA647:AA653" si="2621">M647</f>
        <v>13341</v>
      </c>
      <c r="AB647">
        <f t="shared" ref="AB647:AB653" si="2622">H647</f>
        <v>362</v>
      </c>
      <c r="AC647">
        <f t="shared" ref="AC647:AC653" si="2623">O647</f>
        <v>7240</v>
      </c>
      <c r="AE647" s="3">
        <f t="shared" ref="AE647:AE653" si="2624">B647-B646</f>
        <v>14969</v>
      </c>
      <c r="AF647" s="3">
        <f t="shared" ref="AF647:AF653" si="2625">E647-E646</f>
        <v>505</v>
      </c>
      <c r="AG647" s="3">
        <f t="shared" ref="AG647:AG653" si="2626">G647-G646</f>
        <v>386</v>
      </c>
      <c r="AH647" s="3">
        <f t="shared" ref="AH647:AH653" si="2627">H647-H646</f>
        <v>15</v>
      </c>
      <c r="AI647" s="3">
        <f t="shared" ref="AI647:AI653" si="2628">J647-J646</f>
        <v>2</v>
      </c>
      <c r="AJ647" s="3">
        <f t="shared" ref="AJ647:AJ653" si="2629">M647-M646</f>
        <v>371</v>
      </c>
      <c r="AK647" s="3">
        <f t="shared" ref="AK647:AK653" si="2630">N647-N646</f>
        <v>113</v>
      </c>
      <c r="AL647" s="3">
        <f t="shared" ref="AL647:AL653" si="2631">O647-O646</f>
        <v>6</v>
      </c>
      <c r="AM647" s="3"/>
      <c r="AN647" s="3">
        <f t="shared" ref="AN647:AN653" si="2632">AE647-AF647</f>
        <v>14464</v>
      </c>
      <c r="AO647" s="3">
        <f t="shared" ref="AO647:AO653" si="2633">AF647</f>
        <v>505</v>
      </c>
      <c r="AQ647" s="6">
        <f t="shared" ref="AQ647:AQ653" si="2634">(B647-B646)/B646</f>
        <v>1.9778855770268768E-3</v>
      </c>
      <c r="AR647" s="6">
        <f t="shared" ref="AR647:AR653" si="2635">(E647-E646)/E646</f>
        <v>1.5401929358517267E-3</v>
      </c>
      <c r="AS647" s="6">
        <f t="shared" ref="AS647:AS653" si="2636">(G647-G646)/G646</f>
        <v>2.8985507246376812E-2</v>
      </c>
      <c r="AT647" s="6">
        <f t="shared" ref="AT647:AT653" si="2637">(H647-H646)/H646</f>
        <v>4.3227665706051875E-2</v>
      </c>
      <c r="AU647" s="6">
        <f t="shared" ref="AU647:AU653" si="2638">(J647-J646)/J646</f>
        <v>4.6511627906976744E-2</v>
      </c>
      <c r="AV647" s="6">
        <f t="shared" ref="AV647:AV653" si="2639">(M647-M646)/M646</f>
        <v>2.8604471858134157E-2</v>
      </c>
      <c r="AW647" s="6">
        <f t="shared" ref="AW647:AW653" si="2640">(N647-N646)/N646</f>
        <v>3.676829466697036E-4</v>
      </c>
      <c r="AX647" s="6">
        <f t="shared" ref="AX647:AX653" si="2641">(O647-O646)/O646</f>
        <v>8.2941664362731543E-4</v>
      </c>
      <c r="AZ647" s="2">
        <f t="shared" ref="AZ647:AZ653" si="2642">E647/B647</f>
        <v>4.3304683857055749E-2</v>
      </c>
      <c r="BA647" s="17">
        <f t="shared" ref="BA647:BA653" si="2643">AF647/AE647</f>
        <v>3.3736388536308372E-2</v>
      </c>
      <c r="BB647" s="2">
        <f t="shared" ref="BB647:BB653" si="2644">H647/E647</f>
        <v>1.1023612456073036E-3</v>
      </c>
      <c r="BC647" s="2">
        <f t="shared" ref="BC647:BC653" si="2645">(H647-J647)/E647</f>
        <v>9.6532738910915807E-4</v>
      </c>
      <c r="BD647" s="2">
        <f t="shared" ref="BD647:BD653" si="2646">J647/E647</f>
        <v>1.3703385649814547E-4</v>
      </c>
      <c r="BE647" s="2">
        <f t="shared" ref="BE647:BE653" si="2647">M647/E647</f>
        <v>4.0625970656483532E-2</v>
      </c>
      <c r="BF647" s="2">
        <f t="shared" ref="BF647:BF653" si="2648">N647/E647</f>
        <v>0.93622444318576314</v>
      </c>
      <c r="BG647" s="17">
        <f t="shared" ref="BG647:BG653" si="2649">O647/E647</f>
        <v>2.2047224912146071E-2</v>
      </c>
      <c r="BH647" s="2">
        <f t="shared" ref="BH647:BH653" si="2650">I647/G647</f>
        <v>2.3133620375100344E-2</v>
      </c>
      <c r="BI647" s="2">
        <f t="shared" ref="BI647:BI653" si="2651">J647/G647</f>
        <v>3.2839524191782821E-3</v>
      </c>
      <c r="BJ647" s="2">
        <f t="shared" ref="BJ647:BJ653" si="2652">M647/G647</f>
        <v>0.97358242720572141</v>
      </c>
    </row>
    <row r="648" spans="1:62" ht="15.6" customHeight="1">
      <c r="A648" s="4">
        <v>44537</v>
      </c>
      <c r="B648">
        <f>Foglio1!S419</f>
        <v>7615322</v>
      </c>
      <c r="C648">
        <f>Foglio1!T419</f>
        <v>2785915</v>
      </c>
      <c r="E648">
        <f>Foglio1!R419</f>
        <v>329361</v>
      </c>
      <c r="G648">
        <f>Foglio1!K419</f>
        <v>14110</v>
      </c>
      <c r="H648" s="5">
        <f>Foglio1!I419</f>
        <v>373</v>
      </c>
      <c r="I648" s="5">
        <f>Foglio1!G419</f>
        <v>327</v>
      </c>
      <c r="J648" s="5">
        <f>Foglio1!H419</f>
        <v>46</v>
      </c>
      <c r="K648" s="5">
        <f>Foglio1!V419</f>
        <v>3</v>
      </c>
      <c r="M648" s="5">
        <f>Foglio1!J419</f>
        <v>13737</v>
      </c>
      <c r="N648" s="5">
        <f>Foglio1!N419</f>
        <v>308001</v>
      </c>
      <c r="O648" s="5">
        <f>Foglio1!O419</f>
        <v>7250</v>
      </c>
      <c r="Q648">
        <f t="shared" si="2618"/>
        <v>373</v>
      </c>
      <c r="R648">
        <f t="shared" si="2619"/>
        <v>315624</v>
      </c>
      <c r="Z648">
        <f t="shared" si="2620"/>
        <v>308001</v>
      </c>
      <c r="AA648">
        <f t="shared" si="2621"/>
        <v>13737</v>
      </c>
      <c r="AB648">
        <f t="shared" si="2622"/>
        <v>373</v>
      </c>
      <c r="AC648">
        <f t="shared" si="2623"/>
        <v>7250</v>
      </c>
      <c r="AE648" s="3">
        <f t="shared" si="2624"/>
        <v>32170</v>
      </c>
      <c r="AF648" s="3">
        <f t="shared" si="2625"/>
        <v>975</v>
      </c>
      <c r="AG648" s="3">
        <f t="shared" si="2626"/>
        <v>407</v>
      </c>
      <c r="AH648" s="3">
        <f t="shared" si="2627"/>
        <v>11</v>
      </c>
      <c r="AI648" s="3">
        <f t="shared" si="2628"/>
        <v>1</v>
      </c>
      <c r="AJ648" s="3">
        <f t="shared" si="2629"/>
        <v>396</v>
      </c>
      <c r="AK648" s="3">
        <f t="shared" si="2630"/>
        <v>558</v>
      </c>
      <c r="AL648" s="3">
        <f t="shared" si="2631"/>
        <v>10</v>
      </c>
      <c r="AM648" s="3"/>
      <c r="AN648" s="3">
        <f t="shared" si="2632"/>
        <v>31195</v>
      </c>
      <c r="AO648" s="3">
        <f t="shared" si="2633"/>
        <v>975</v>
      </c>
      <c r="AQ648" s="6">
        <f t="shared" si="2634"/>
        <v>4.2422992444302848E-3</v>
      </c>
      <c r="AR648" s="6">
        <f t="shared" si="2635"/>
        <v>2.9690668907931522E-3</v>
      </c>
      <c r="AS648" s="6">
        <f t="shared" si="2636"/>
        <v>2.9701525213456908E-2</v>
      </c>
      <c r="AT648" s="6">
        <f t="shared" si="2637"/>
        <v>3.0386740331491711E-2</v>
      </c>
      <c r="AU648" s="6">
        <f t="shared" si="2638"/>
        <v>2.2222222222222223E-2</v>
      </c>
      <c r="AV648" s="6">
        <f t="shared" si="2639"/>
        <v>2.9682932313919497E-2</v>
      </c>
      <c r="AW648" s="6">
        <f t="shared" si="2640"/>
        <v>1.8149705799123739E-3</v>
      </c>
      <c r="AX648" s="6">
        <f t="shared" si="2641"/>
        <v>1.3812154696132596E-3</v>
      </c>
      <c r="AZ648" s="2">
        <f t="shared" si="2642"/>
        <v>4.3249779851725248E-2</v>
      </c>
      <c r="BA648" s="17">
        <f t="shared" si="2643"/>
        <v>3.030774013055642E-2</v>
      </c>
      <c r="BB648" s="2">
        <f t="shared" si="2644"/>
        <v>1.1324959542872411E-3</v>
      </c>
      <c r="BC648" s="2">
        <f t="shared" si="2645"/>
        <v>9.9283157386575831E-4</v>
      </c>
      <c r="BD648" s="2">
        <f t="shared" si="2646"/>
        <v>1.3966438042148282E-4</v>
      </c>
      <c r="BE648" s="2">
        <f t="shared" si="2647"/>
        <v>4.1708034648911076E-2</v>
      </c>
      <c r="BF648" s="2">
        <f t="shared" si="2648"/>
        <v>0.93514714856950276</v>
      </c>
      <c r="BG648" s="17">
        <f t="shared" si="2649"/>
        <v>2.2012320827298922E-2</v>
      </c>
      <c r="BH648" s="2">
        <f t="shared" si="2650"/>
        <v>2.3175053153791637E-2</v>
      </c>
      <c r="BI648" s="2">
        <f t="shared" si="2651"/>
        <v>3.260099220411056E-3</v>
      </c>
      <c r="BJ648" s="2">
        <f t="shared" si="2652"/>
        <v>0.97356484762579731</v>
      </c>
    </row>
    <row r="649" spans="1:62" ht="15.6" customHeight="1">
      <c r="A649" s="4">
        <v>44538</v>
      </c>
      <c r="B649">
        <f>Foglio1!S420</f>
        <v>7638651</v>
      </c>
      <c r="C649">
        <f>Foglio1!T420</f>
        <v>2791362</v>
      </c>
      <c r="E649">
        <f>Foglio1!R420</f>
        <v>329979</v>
      </c>
      <c r="G649">
        <f>Foglio1!K420</f>
        <v>14009</v>
      </c>
      <c r="H649" s="5">
        <f>Foglio1!I420</f>
        <v>366</v>
      </c>
      <c r="I649" s="5">
        <f>Foglio1!G420</f>
        <v>320</v>
      </c>
      <c r="J649" s="5">
        <f>Foglio1!H420</f>
        <v>46</v>
      </c>
      <c r="K649" s="5">
        <f>Foglio1!V420</f>
        <v>2</v>
      </c>
      <c r="M649" s="5">
        <f>Foglio1!J420</f>
        <v>13643</v>
      </c>
      <c r="N649" s="5">
        <f>Foglio1!N420</f>
        <v>308710</v>
      </c>
      <c r="O649" s="5">
        <f>Foglio1!O420</f>
        <v>7260</v>
      </c>
      <c r="Q649">
        <f t="shared" si="2618"/>
        <v>366</v>
      </c>
      <c r="R649">
        <f t="shared" si="2619"/>
        <v>316336</v>
      </c>
      <c r="Z649">
        <f t="shared" si="2620"/>
        <v>308710</v>
      </c>
      <c r="AA649">
        <f t="shared" si="2621"/>
        <v>13643</v>
      </c>
      <c r="AB649">
        <f t="shared" si="2622"/>
        <v>366</v>
      </c>
      <c r="AC649">
        <f t="shared" si="2623"/>
        <v>7260</v>
      </c>
      <c r="AE649" s="3">
        <f t="shared" si="2624"/>
        <v>23329</v>
      </c>
      <c r="AF649" s="3">
        <f t="shared" si="2625"/>
        <v>618</v>
      </c>
      <c r="AG649" s="3">
        <f t="shared" si="2626"/>
        <v>-101</v>
      </c>
      <c r="AH649" s="3">
        <f t="shared" si="2627"/>
        <v>-7</v>
      </c>
      <c r="AI649" s="3">
        <f t="shared" si="2628"/>
        <v>0</v>
      </c>
      <c r="AJ649" s="3">
        <f t="shared" si="2629"/>
        <v>-94</v>
      </c>
      <c r="AK649" s="3">
        <f t="shared" si="2630"/>
        <v>709</v>
      </c>
      <c r="AL649" s="3">
        <f t="shared" si="2631"/>
        <v>10</v>
      </c>
      <c r="AM649" s="3"/>
      <c r="AN649" s="3">
        <f t="shared" si="2632"/>
        <v>22711</v>
      </c>
      <c r="AO649" s="3">
        <f t="shared" si="2633"/>
        <v>618</v>
      </c>
      <c r="AQ649" s="6">
        <f t="shared" si="2634"/>
        <v>3.0634292285999201E-3</v>
      </c>
      <c r="AR649" s="6">
        <f t="shared" si="2635"/>
        <v>1.8763605891407907E-3</v>
      </c>
      <c r="AS649" s="6">
        <f t="shared" si="2636"/>
        <v>-7.1580439404677534E-3</v>
      </c>
      <c r="AT649" s="6">
        <f t="shared" si="2637"/>
        <v>-1.876675603217158E-2</v>
      </c>
      <c r="AU649" s="6">
        <f t="shared" si="2638"/>
        <v>0</v>
      </c>
      <c r="AV649" s="6">
        <f t="shared" si="2639"/>
        <v>-6.8428332241391859E-3</v>
      </c>
      <c r="AW649" s="6">
        <f t="shared" si="2640"/>
        <v>2.3019405781150061E-3</v>
      </c>
      <c r="AX649" s="6">
        <f t="shared" si="2641"/>
        <v>1.3793103448275861E-3</v>
      </c>
      <c r="AZ649" s="2">
        <f t="shared" si="2642"/>
        <v>4.3198596191919229E-2</v>
      </c>
      <c r="BA649" s="17">
        <f t="shared" si="2643"/>
        <v>2.649063397488105E-2</v>
      </c>
      <c r="BB649" s="2">
        <f t="shared" si="2644"/>
        <v>1.1091614920949516E-3</v>
      </c>
      <c r="BC649" s="2">
        <f t="shared" si="2645"/>
        <v>9.6975868161307233E-4</v>
      </c>
      <c r="BD649" s="2">
        <f t="shared" si="2646"/>
        <v>1.3940281048187915E-4</v>
      </c>
      <c r="BE649" s="2">
        <f t="shared" si="2647"/>
        <v>4.1345055291397328E-2</v>
      </c>
      <c r="BF649" s="2">
        <f t="shared" si="2648"/>
        <v>0.93554438312741117</v>
      </c>
      <c r="BG649" s="17">
        <f t="shared" si="2649"/>
        <v>2.2001400089096578E-2</v>
      </c>
      <c r="BH649" s="2">
        <f t="shared" si="2650"/>
        <v>2.2842458419587409E-2</v>
      </c>
      <c r="BI649" s="2">
        <f t="shared" si="2651"/>
        <v>3.2836033978156901E-3</v>
      </c>
      <c r="BJ649" s="2">
        <f t="shared" si="2652"/>
        <v>0.97387393818259693</v>
      </c>
    </row>
    <row r="650" spans="1:62" ht="15.6" customHeight="1">
      <c r="A650" s="4">
        <v>44539</v>
      </c>
      <c r="B650">
        <f>Foglio1!S421</f>
        <v>7654925</v>
      </c>
      <c r="C650">
        <f>Foglio1!T421</f>
        <v>2797963</v>
      </c>
      <c r="E650">
        <f>Foglio1!R421</f>
        <v>330768</v>
      </c>
      <c r="G650">
        <f>Foglio1!K421</f>
        <v>14543</v>
      </c>
      <c r="H650" s="5">
        <f>Foglio1!I421</f>
        <v>387</v>
      </c>
      <c r="I650" s="5">
        <f>Foglio1!G421</f>
        <v>339</v>
      </c>
      <c r="J650" s="5">
        <f>Foglio1!H421</f>
        <v>48</v>
      </c>
      <c r="K650" s="5">
        <f>Foglio1!V421</f>
        <v>3</v>
      </c>
      <c r="M650" s="5">
        <f>Foglio1!J421</f>
        <v>14156</v>
      </c>
      <c r="N650" s="5">
        <f>Foglio1!N421</f>
        <v>308963</v>
      </c>
      <c r="O650" s="5">
        <f>Foglio1!O421</f>
        <v>7262</v>
      </c>
      <c r="Q650">
        <f t="shared" si="2618"/>
        <v>387</v>
      </c>
      <c r="R650">
        <f t="shared" si="2619"/>
        <v>316612</v>
      </c>
      <c r="Z650">
        <f t="shared" si="2620"/>
        <v>308963</v>
      </c>
      <c r="AA650">
        <f t="shared" si="2621"/>
        <v>14156</v>
      </c>
      <c r="AB650">
        <f t="shared" si="2622"/>
        <v>387</v>
      </c>
      <c r="AC650">
        <f t="shared" si="2623"/>
        <v>7262</v>
      </c>
      <c r="AE650" s="3">
        <f t="shared" si="2624"/>
        <v>16274</v>
      </c>
      <c r="AF650" s="3">
        <f t="shared" si="2625"/>
        <v>789</v>
      </c>
      <c r="AG650" s="3">
        <f t="shared" si="2626"/>
        <v>534</v>
      </c>
      <c r="AH650" s="3">
        <f t="shared" si="2627"/>
        <v>21</v>
      </c>
      <c r="AI650" s="3">
        <f t="shared" si="2628"/>
        <v>2</v>
      </c>
      <c r="AJ650" s="3">
        <f t="shared" si="2629"/>
        <v>513</v>
      </c>
      <c r="AK650" s="3">
        <f t="shared" si="2630"/>
        <v>253</v>
      </c>
      <c r="AL650" s="3">
        <f t="shared" si="2631"/>
        <v>2</v>
      </c>
      <c r="AM650" s="3"/>
      <c r="AN650" s="3">
        <f t="shared" si="2632"/>
        <v>15485</v>
      </c>
      <c r="AO650" s="3">
        <f t="shared" si="2633"/>
        <v>789</v>
      </c>
      <c r="AQ650" s="6">
        <f t="shared" si="2634"/>
        <v>2.1304808925031397E-3</v>
      </c>
      <c r="AR650" s="6">
        <f t="shared" si="2635"/>
        <v>2.3910612493522315E-3</v>
      </c>
      <c r="AS650" s="6">
        <f t="shared" si="2636"/>
        <v>3.811835248768649E-2</v>
      </c>
      <c r="AT650" s="6">
        <f t="shared" si="2637"/>
        <v>5.737704918032787E-2</v>
      </c>
      <c r="AU650" s="6">
        <f t="shared" si="2638"/>
        <v>4.3478260869565216E-2</v>
      </c>
      <c r="AV650" s="6">
        <f t="shared" si="2639"/>
        <v>3.7601700505753864E-2</v>
      </c>
      <c r="AW650" s="6">
        <f t="shared" si="2640"/>
        <v>8.1953937352207578E-4</v>
      </c>
      <c r="AX650" s="6">
        <f t="shared" si="2641"/>
        <v>2.7548209366391182E-4</v>
      </c>
      <c r="AZ650" s="2">
        <f t="shared" si="2642"/>
        <v>4.3209828966319072E-2</v>
      </c>
      <c r="BA650" s="17">
        <f t="shared" si="2643"/>
        <v>4.8482241612387858E-2</v>
      </c>
      <c r="BB650" s="2">
        <f t="shared" si="2644"/>
        <v>1.1700043535045712E-3</v>
      </c>
      <c r="BC650" s="2">
        <f t="shared" si="2645"/>
        <v>1.0248875344652446E-3</v>
      </c>
      <c r="BD650" s="2">
        <f t="shared" si="2646"/>
        <v>1.4511681903932666E-4</v>
      </c>
      <c r="BE650" s="2">
        <f t="shared" si="2647"/>
        <v>4.2797368548348085E-2</v>
      </c>
      <c r="BF650" s="2">
        <f t="shared" si="2648"/>
        <v>0.93407766168432249</v>
      </c>
      <c r="BG650" s="17">
        <f t="shared" si="2649"/>
        <v>2.1954965413824797E-2</v>
      </c>
      <c r="BH650" s="2">
        <f t="shared" si="2650"/>
        <v>2.3310183593481401E-2</v>
      </c>
      <c r="BI650" s="2">
        <f t="shared" si="2651"/>
        <v>3.3005569689885167E-3</v>
      </c>
      <c r="BJ650" s="2">
        <f t="shared" si="2652"/>
        <v>0.97338925943753007</v>
      </c>
    </row>
    <row r="651" spans="1:62" ht="15.6" customHeight="1">
      <c r="A651" s="4">
        <v>44540</v>
      </c>
      <c r="B651">
        <f>Foglio1!S422</f>
        <v>7687427</v>
      </c>
      <c r="C651">
        <f>Foglio1!T422</f>
        <v>2806210</v>
      </c>
      <c r="E651">
        <f>Foglio1!R422</f>
        <v>331911</v>
      </c>
      <c r="G651">
        <f>Foglio1!K422</f>
        <v>15107</v>
      </c>
      <c r="H651" s="5">
        <f>Foglio1!I422</f>
        <v>392</v>
      </c>
      <c r="I651" s="5">
        <f>Foglio1!G422</f>
        <v>346</v>
      </c>
      <c r="J651" s="5">
        <f>Foglio1!H422</f>
        <v>46</v>
      </c>
      <c r="K651" s="5">
        <f>Foglio1!V422</f>
        <v>3</v>
      </c>
      <c r="M651" s="5">
        <f>Foglio1!J422</f>
        <v>14715</v>
      </c>
      <c r="N651" s="5">
        <f>Foglio1!N422</f>
        <v>309536</v>
      </c>
      <c r="O651" s="5">
        <f>Foglio1!O422</f>
        <v>7268</v>
      </c>
      <c r="Q651">
        <f t="shared" si="2618"/>
        <v>392</v>
      </c>
      <c r="R651">
        <f t="shared" si="2619"/>
        <v>317196</v>
      </c>
      <c r="Z651">
        <f t="shared" si="2620"/>
        <v>309536</v>
      </c>
      <c r="AA651">
        <f t="shared" si="2621"/>
        <v>14715</v>
      </c>
      <c r="AB651">
        <f t="shared" si="2622"/>
        <v>392</v>
      </c>
      <c r="AC651">
        <f t="shared" si="2623"/>
        <v>7268</v>
      </c>
      <c r="AE651" s="3">
        <f t="shared" si="2624"/>
        <v>32502</v>
      </c>
      <c r="AF651" s="3">
        <f t="shared" si="2625"/>
        <v>1143</v>
      </c>
      <c r="AG651" s="3">
        <f t="shared" si="2626"/>
        <v>564</v>
      </c>
      <c r="AH651" s="3">
        <f t="shared" si="2627"/>
        <v>5</v>
      </c>
      <c r="AI651" s="3">
        <f t="shared" si="2628"/>
        <v>-2</v>
      </c>
      <c r="AJ651" s="3">
        <f t="shared" si="2629"/>
        <v>559</v>
      </c>
      <c r="AK651" s="3">
        <f t="shared" si="2630"/>
        <v>573</v>
      </c>
      <c r="AL651" s="3">
        <f t="shared" si="2631"/>
        <v>6</v>
      </c>
      <c r="AM651" s="3"/>
      <c r="AN651" s="3">
        <f t="shared" si="2632"/>
        <v>31359</v>
      </c>
      <c r="AO651" s="3">
        <f t="shared" si="2633"/>
        <v>1143</v>
      </c>
      <c r="AQ651" s="6">
        <f t="shared" si="2634"/>
        <v>4.2458939832852706E-3</v>
      </c>
      <c r="AR651" s="6">
        <f t="shared" si="2635"/>
        <v>3.4555942533739661E-3</v>
      </c>
      <c r="AS651" s="6">
        <f t="shared" si="2636"/>
        <v>3.8781544385615076E-2</v>
      </c>
      <c r="AT651" s="6">
        <f t="shared" si="2637"/>
        <v>1.2919896640826873E-2</v>
      </c>
      <c r="AU651" s="6">
        <f t="shared" si="2638"/>
        <v>-4.1666666666666664E-2</v>
      </c>
      <c r="AV651" s="6">
        <f t="shared" si="2639"/>
        <v>3.9488556089290763E-2</v>
      </c>
      <c r="AW651" s="6">
        <f t="shared" si="2640"/>
        <v>1.8545910028061612E-3</v>
      </c>
      <c r="AX651" s="6">
        <f t="shared" si="2641"/>
        <v>8.262186725419994E-4</v>
      </c>
      <c r="AZ651" s="2">
        <f t="shared" si="2642"/>
        <v>4.3175824628968837E-2</v>
      </c>
      <c r="BA651" s="17">
        <f t="shared" si="2643"/>
        <v>3.5167066642052797E-2</v>
      </c>
      <c r="BB651" s="2">
        <f t="shared" si="2644"/>
        <v>1.1810394955274156E-3</v>
      </c>
      <c r="BC651" s="2">
        <f t="shared" si="2645"/>
        <v>1.0424481261543004E-3</v>
      </c>
      <c r="BD651" s="2">
        <f t="shared" si="2646"/>
        <v>1.3859136937311508E-4</v>
      </c>
      <c r="BE651" s="2">
        <f t="shared" si="2647"/>
        <v>4.433417392011714E-2</v>
      </c>
      <c r="BF651" s="2">
        <f t="shared" si="2648"/>
        <v>0.93258735022340322</v>
      </c>
      <c r="BG651" s="17">
        <f t="shared" si="2649"/>
        <v>2.1897436360952184E-2</v>
      </c>
      <c r="BH651" s="2">
        <f t="shared" si="2650"/>
        <v>2.2903289865625207E-2</v>
      </c>
      <c r="BI651" s="2">
        <f t="shared" si="2651"/>
        <v>3.044946051499305E-3</v>
      </c>
      <c r="BJ651" s="2">
        <f t="shared" si="2652"/>
        <v>0.97405176408287553</v>
      </c>
    </row>
    <row r="652" spans="1:62" ht="15.6" customHeight="1">
      <c r="A652" s="4">
        <v>44541</v>
      </c>
      <c r="B652">
        <f>Foglio1!S423</f>
        <v>7711147</v>
      </c>
      <c r="C652">
        <f>Foglio1!T423</f>
        <v>2813643</v>
      </c>
      <c r="E652">
        <f>Foglio1!R423</f>
        <v>332798</v>
      </c>
      <c r="G652">
        <f>Foglio1!K423</f>
        <v>15304</v>
      </c>
      <c r="H652" s="5">
        <f>Foglio1!I423</f>
        <v>400</v>
      </c>
      <c r="I652" s="5">
        <f>Foglio1!G423</f>
        <v>356</v>
      </c>
      <c r="J652" s="5">
        <f>Foglio1!H423</f>
        <v>44</v>
      </c>
      <c r="K652" s="5">
        <f>Foglio1!V423</f>
        <v>2</v>
      </c>
      <c r="M652" s="5">
        <f>Foglio1!J423</f>
        <v>14904</v>
      </c>
      <c r="N652" s="5">
        <f>Foglio1!N423</f>
        <v>310218</v>
      </c>
      <c r="O652" s="5">
        <f>Foglio1!O423</f>
        <v>7276</v>
      </c>
      <c r="Q652">
        <f t="shared" si="2618"/>
        <v>400</v>
      </c>
      <c r="R652">
        <f t="shared" si="2619"/>
        <v>317894</v>
      </c>
      <c r="Z652">
        <f t="shared" si="2620"/>
        <v>310218</v>
      </c>
      <c r="AA652">
        <f t="shared" si="2621"/>
        <v>14904</v>
      </c>
      <c r="AB652">
        <f t="shared" si="2622"/>
        <v>400</v>
      </c>
      <c r="AC652">
        <f t="shared" si="2623"/>
        <v>7276</v>
      </c>
      <c r="AE652" s="3">
        <f t="shared" si="2624"/>
        <v>23720</v>
      </c>
      <c r="AF652" s="3">
        <f t="shared" si="2625"/>
        <v>887</v>
      </c>
      <c r="AG652" s="3">
        <f t="shared" si="2626"/>
        <v>197</v>
      </c>
      <c r="AH652" s="3">
        <f t="shared" si="2627"/>
        <v>8</v>
      </c>
      <c r="AI652" s="3">
        <f t="shared" si="2628"/>
        <v>-2</v>
      </c>
      <c r="AJ652" s="3">
        <f t="shared" si="2629"/>
        <v>189</v>
      </c>
      <c r="AK652" s="3">
        <f t="shared" si="2630"/>
        <v>682</v>
      </c>
      <c r="AL652" s="3">
        <f t="shared" si="2631"/>
        <v>8</v>
      </c>
      <c r="AM652" s="3"/>
      <c r="AN652" s="3">
        <f t="shared" si="2632"/>
        <v>22833</v>
      </c>
      <c r="AO652" s="3">
        <f t="shared" si="2633"/>
        <v>887</v>
      </c>
      <c r="AQ652" s="6">
        <f t="shared" si="2634"/>
        <v>3.0855577555403127E-3</v>
      </c>
      <c r="AR652" s="6">
        <f t="shared" si="2635"/>
        <v>2.6724031442163713E-3</v>
      </c>
      <c r="AS652" s="6">
        <f t="shared" si="2636"/>
        <v>1.3040312437942675E-2</v>
      </c>
      <c r="AT652" s="6">
        <f t="shared" si="2637"/>
        <v>2.0408163265306121E-2</v>
      </c>
      <c r="AU652" s="6">
        <f t="shared" si="2638"/>
        <v>-4.3478260869565216E-2</v>
      </c>
      <c r="AV652" s="6">
        <f t="shared" si="2639"/>
        <v>1.2844036697247707E-2</v>
      </c>
      <c r="AW652" s="6">
        <f t="shared" si="2640"/>
        <v>2.2032978393466351E-3</v>
      </c>
      <c r="AX652" s="6">
        <f t="shared" si="2641"/>
        <v>1.1007154650522839E-3</v>
      </c>
      <c r="AZ652" s="2">
        <f t="shared" si="2642"/>
        <v>4.3158041209692931E-2</v>
      </c>
      <c r="BA652" s="17">
        <f t="shared" si="2643"/>
        <v>3.739460370994941E-2</v>
      </c>
      <c r="BB652" s="2">
        <f t="shared" si="2644"/>
        <v>1.2019303000618995E-3</v>
      </c>
      <c r="BC652" s="2">
        <f t="shared" si="2645"/>
        <v>1.0697179670550905E-3</v>
      </c>
      <c r="BD652" s="2">
        <f t="shared" si="2646"/>
        <v>1.3221233300680894E-4</v>
      </c>
      <c r="BE652" s="2">
        <f t="shared" si="2647"/>
        <v>4.4783922980306375E-2</v>
      </c>
      <c r="BF652" s="2">
        <f t="shared" si="2648"/>
        <v>0.93215103456150583</v>
      </c>
      <c r="BG652" s="17">
        <f t="shared" si="2649"/>
        <v>2.186311215812595E-2</v>
      </c>
      <c r="BH652" s="2">
        <f t="shared" si="2650"/>
        <v>2.3261892315734448E-2</v>
      </c>
      <c r="BI652" s="2">
        <f t="shared" si="2651"/>
        <v>2.8750653423941452E-3</v>
      </c>
      <c r="BJ652" s="2">
        <f t="shared" si="2652"/>
        <v>0.97386304234187138</v>
      </c>
    </row>
    <row r="653" spans="1:62" ht="15.6" customHeight="1">
      <c r="A653" s="4">
        <v>44542</v>
      </c>
      <c r="B653">
        <f>Foglio1!S424</f>
        <v>7732864</v>
      </c>
      <c r="C653">
        <f>Foglio1!T424</f>
        <v>2820292</v>
      </c>
      <c r="E653">
        <f>Foglio1!R424</f>
        <v>333826</v>
      </c>
      <c r="G653">
        <f>Foglio1!K424</f>
        <v>16018</v>
      </c>
      <c r="H653" s="5">
        <f>Foglio1!I424</f>
        <v>435</v>
      </c>
      <c r="I653" s="5">
        <f>Foglio1!G424</f>
        <v>387</v>
      </c>
      <c r="J653" s="5">
        <f>Foglio1!H424</f>
        <v>48</v>
      </c>
      <c r="K653" s="5">
        <f>Foglio1!V424</f>
        <v>5</v>
      </c>
      <c r="M653" s="5">
        <f>Foglio1!J424</f>
        <v>15583</v>
      </c>
      <c r="N653" s="5">
        <f>Foglio1!N424</f>
        <v>310526</v>
      </c>
      <c r="O653" s="5">
        <f>Foglio1!O424</f>
        <v>7282</v>
      </c>
      <c r="Q653">
        <f t="shared" si="2618"/>
        <v>435</v>
      </c>
      <c r="R653">
        <f t="shared" si="2619"/>
        <v>318243</v>
      </c>
      <c r="Z653">
        <f t="shared" si="2620"/>
        <v>310526</v>
      </c>
      <c r="AA653">
        <f t="shared" si="2621"/>
        <v>15583</v>
      </c>
      <c r="AB653">
        <f t="shared" si="2622"/>
        <v>435</v>
      </c>
      <c r="AC653">
        <f t="shared" si="2623"/>
        <v>7282</v>
      </c>
      <c r="AE653" s="3">
        <f t="shared" si="2624"/>
        <v>21717</v>
      </c>
      <c r="AF653" s="3">
        <f t="shared" si="2625"/>
        <v>1028</v>
      </c>
      <c r="AG653" s="3">
        <f t="shared" si="2626"/>
        <v>714</v>
      </c>
      <c r="AH653" s="3">
        <f t="shared" si="2627"/>
        <v>35</v>
      </c>
      <c r="AI653" s="3">
        <f t="shared" si="2628"/>
        <v>4</v>
      </c>
      <c r="AJ653" s="3">
        <f t="shared" si="2629"/>
        <v>679</v>
      </c>
      <c r="AK653" s="3">
        <f t="shared" si="2630"/>
        <v>308</v>
      </c>
      <c r="AL653" s="3">
        <f t="shared" si="2631"/>
        <v>6</v>
      </c>
      <c r="AM653" s="3"/>
      <c r="AN653" s="3">
        <f t="shared" si="2632"/>
        <v>20689</v>
      </c>
      <c r="AO653" s="3">
        <f t="shared" si="2633"/>
        <v>1028</v>
      </c>
      <c r="AQ653" s="6">
        <f t="shared" si="2634"/>
        <v>2.816312540793218E-3</v>
      </c>
      <c r="AR653" s="6">
        <f t="shared" si="2635"/>
        <v>3.0889608711590815E-3</v>
      </c>
      <c r="AS653" s="6">
        <f t="shared" si="2636"/>
        <v>4.6654469419759537E-2</v>
      </c>
      <c r="AT653" s="6">
        <f t="shared" si="2637"/>
        <v>8.7499999999999994E-2</v>
      </c>
      <c r="AU653" s="6">
        <f t="shared" si="2638"/>
        <v>9.0909090909090912E-2</v>
      </c>
      <c r="AV653" s="6">
        <f t="shared" si="2639"/>
        <v>4.555823939881911E-2</v>
      </c>
      <c r="AW653" s="6">
        <f t="shared" si="2640"/>
        <v>9.92850189221773E-4</v>
      </c>
      <c r="AX653" s="6">
        <f t="shared" si="2641"/>
        <v>8.2462891698735572E-4</v>
      </c>
      <c r="AZ653" s="2">
        <f t="shared" si="2642"/>
        <v>4.3169775131180373E-2</v>
      </c>
      <c r="BA653" s="17">
        <f t="shared" si="2643"/>
        <v>4.7336188239627944E-2</v>
      </c>
      <c r="BB653" s="2">
        <f t="shared" si="2644"/>
        <v>1.3030740565444273E-3</v>
      </c>
      <c r="BC653" s="2">
        <f t="shared" si="2645"/>
        <v>1.1592865744429733E-3</v>
      </c>
      <c r="BD653" s="2">
        <f t="shared" si="2646"/>
        <v>1.4378748210145404E-4</v>
      </c>
      <c r="BE653" s="2">
        <f t="shared" si="2647"/>
        <v>4.6680006949728299E-2</v>
      </c>
      <c r="BF653" s="2">
        <f t="shared" si="2648"/>
        <v>0.93020315972991918</v>
      </c>
      <c r="BG653" s="17">
        <f t="shared" si="2649"/>
        <v>2.1813759263808092E-2</v>
      </c>
      <c r="BH653" s="2">
        <f t="shared" si="2650"/>
        <v>2.4160319640404545E-2</v>
      </c>
      <c r="BI653" s="2">
        <f t="shared" si="2651"/>
        <v>2.9966287926083157E-3</v>
      </c>
      <c r="BJ653" s="2">
        <f t="shared" si="2652"/>
        <v>0.97284305156698714</v>
      </c>
    </row>
    <row r="654" spans="1:62" ht="15.6" customHeight="1">
      <c r="A654" s="4">
        <v>44543</v>
      </c>
      <c r="B654">
        <f>Foglio1!S425</f>
        <v>7748057</v>
      </c>
      <c r="C654">
        <f>Foglio1!T425</f>
        <v>2824626</v>
      </c>
      <c r="E654">
        <f>Foglio1!R425</f>
        <v>334608</v>
      </c>
      <c r="G654">
        <f>Foglio1!K425</f>
        <v>16504</v>
      </c>
      <c r="H654" s="5">
        <f>Foglio1!I425</f>
        <v>450</v>
      </c>
      <c r="I654" s="5">
        <f>Foglio1!G425</f>
        <v>398</v>
      </c>
      <c r="J654" s="5">
        <f>Foglio1!H425</f>
        <v>52</v>
      </c>
      <c r="K654" s="5">
        <f>Foglio1!V425</f>
        <v>5</v>
      </c>
      <c r="M654" s="5">
        <f>Foglio1!J425</f>
        <v>16054</v>
      </c>
      <c r="N654" s="5">
        <f>Foglio1!N425</f>
        <v>310817</v>
      </c>
      <c r="O654" s="5">
        <f>Foglio1!O425</f>
        <v>7287</v>
      </c>
      <c r="Q654">
        <f t="shared" ref="Q654:Q667" si="2653">H654+L654</f>
        <v>450</v>
      </c>
      <c r="R654">
        <f t="shared" ref="R654:R667" si="2654">Q654+N654+O654</f>
        <v>318554</v>
      </c>
      <c r="Z654">
        <f t="shared" ref="Z654:Z667" si="2655">N654</f>
        <v>310817</v>
      </c>
      <c r="AA654">
        <f t="shared" ref="AA654:AA667" si="2656">M654</f>
        <v>16054</v>
      </c>
      <c r="AB654">
        <f t="shared" ref="AB654:AB667" si="2657">H654</f>
        <v>450</v>
      </c>
      <c r="AC654">
        <f t="shared" ref="AC654:AC667" si="2658">O654</f>
        <v>7287</v>
      </c>
      <c r="AE654" s="3">
        <f t="shared" ref="AE654:AE667" si="2659">B654-B653</f>
        <v>15193</v>
      </c>
      <c r="AF654" s="3">
        <f t="shared" ref="AF654:AF667" si="2660">E654-E653</f>
        <v>782</v>
      </c>
      <c r="AG654" s="3">
        <f t="shared" ref="AG654:AG667" si="2661">G654-G653</f>
        <v>486</v>
      </c>
      <c r="AH654" s="3">
        <f t="shared" ref="AH654:AH667" si="2662">H654-H653</f>
        <v>15</v>
      </c>
      <c r="AI654" s="3">
        <f t="shared" ref="AI654:AI667" si="2663">J654-J653</f>
        <v>4</v>
      </c>
      <c r="AJ654" s="3">
        <f t="shared" ref="AJ654:AJ667" si="2664">M654-M653</f>
        <v>471</v>
      </c>
      <c r="AK654" s="3">
        <f t="shared" ref="AK654:AK667" si="2665">N654-N653</f>
        <v>291</v>
      </c>
      <c r="AL654" s="3">
        <f t="shared" ref="AL654:AL667" si="2666">O654-O653</f>
        <v>5</v>
      </c>
      <c r="AM654" s="3"/>
      <c r="AN654" s="3">
        <f t="shared" ref="AN654:AN667" si="2667">AE654-AF654</f>
        <v>14411</v>
      </c>
      <c r="AO654" s="3">
        <f t="shared" ref="AO654:AO667" si="2668">AF654</f>
        <v>782</v>
      </c>
      <c r="AQ654" s="6">
        <f t="shared" ref="AQ654:AQ667" si="2669">(B654-B653)/B653</f>
        <v>1.9647313078310961E-3</v>
      </c>
      <c r="AR654" s="6">
        <f t="shared" ref="AR654:AR667" si="2670">(E654-E653)/E653</f>
        <v>2.3425377292361888E-3</v>
      </c>
      <c r="AS654" s="6">
        <f t="shared" ref="AS654:AS667" si="2671">(G654-G653)/G653</f>
        <v>3.0340866525159195E-2</v>
      </c>
      <c r="AT654" s="6">
        <f t="shared" ref="AT654:AT667" si="2672">(H654-H653)/H653</f>
        <v>3.4482758620689655E-2</v>
      </c>
      <c r="AU654" s="6">
        <f t="shared" ref="AU654:AU667" si="2673">(J654-J653)/J653</f>
        <v>8.3333333333333329E-2</v>
      </c>
      <c r="AV654" s="6">
        <f t="shared" ref="AV654:AV667" si="2674">(M654-M653)/M653</f>
        <v>3.0225245459795932E-2</v>
      </c>
      <c r="AW654" s="6">
        <f t="shared" ref="AW654:AW667" si="2675">(N654-N653)/N653</f>
        <v>9.3711959707077665E-4</v>
      </c>
      <c r="AX654" s="6">
        <f t="shared" ref="AX654:AX667" si="2676">(O654-O653)/O653</f>
        <v>6.866245536940401E-4</v>
      </c>
      <c r="AZ654" s="2">
        <f t="shared" ref="AZ654:AZ667" si="2677">E654/B654</f>
        <v>4.3186052967860197E-2</v>
      </c>
      <c r="BA654" s="17">
        <f t="shared" ref="BA654:BA667" si="2678">AF654/AE654</f>
        <v>5.1471072204304615E-2</v>
      </c>
      <c r="BB654" s="2">
        <f t="shared" ref="BB654:BB667" si="2679">H654/E654</f>
        <v>1.3448572658155214E-3</v>
      </c>
      <c r="BC654" s="2">
        <f t="shared" ref="BC654:BC667" si="2680">(H654-J654)/E654</f>
        <v>1.1894515373212834E-3</v>
      </c>
      <c r="BD654" s="2">
        <f t="shared" ref="BD654:BD667" si="2681">J654/E654</f>
        <v>1.5540572849423803E-4</v>
      </c>
      <c r="BE654" s="2">
        <f t="shared" ref="BE654:BE667" si="2682">M654/E654</f>
        <v>4.797853010089418E-2</v>
      </c>
      <c r="BF654" s="2">
        <f t="shared" ref="BF654:BF667" si="2683">N654/E654</f>
        <v>0.92889889064218434</v>
      </c>
      <c r="BG654" s="17">
        <f t="shared" ref="BG654:BG667" si="2684">O654/E654</f>
        <v>2.177772199110601E-2</v>
      </c>
      <c r="BH654" s="2">
        <f t="shared" ref="BH654:BH667" si="2685">I654/G654</f>
        <v>2.4115365971885603E-2</v>
      </c>
      <c r="BI654" s="2">
        <f t="shared" ref="BI654:BI667" si="2686">J654/G654</f>
        <v>3.1507513330101791E-3</v>
      </c>
      <c r="BJ654" s="2">
        <f t="shared" ref="BJ654:BJ667" si="2687">M654/G654</f>
        <v>0.97273388269510419</v>
      </c>
    </row>
    <row r="655" spans="1:62" ht="15.6" customHeight="1">
      <c r="A655" s="4">
        <v>44544</v>
      </c>
      <c r="B655">
        <f>Foglio1!S426</f>
        <v>7783297</v>
      </c>
      <c r="C655">
        <f>Foglio1!T426</f>
        <v>2833344</v>
      </c>
      <c r="E655">
        <f>Foglio1!R426</f>
        <v>335645</v>
      </c>
      <c r="G655">
        <f>Foglio1!K426</f>
        <v>16906</v>
      </c>
      <c r="H655" s="5">
        <f>Foglio1!I426</f>
        <v>474</v>
      </c>
      <c r="I655" s="5">
        <f>Foglio1!G426</f>
        <v>426</v>
      </c>
      <c r="J655" s="5">
        <f>Foglio1!H426</f>
        <v>48</v>
      </c>
      <c r="K655" s="5">
        <f>Foglio1!V426</f>
        <v>3</v>
      </c>
      <c r="M655" s="5">
        <f>Foglio1!J426</f>
        <v>16432</v>
      </c>
      <c r="N655" s="5">
        <f>Foglio1!N426</f>
        <v>311444</v>
      </c>
      <c r="O655" s="5">
        <f>Foglio1!O426</f>
        <v>7295</v>
      </c>
      <c r="Q655">
        <f t="shared" si="2653"/>
        <v>474</v>
      </c>
      <c r="R655">
        <f t="shared" si="2654"/>
        <v>319213</v>
      </c>
      <c r="Z655">
        <f t="shared" si="2655"/>
        <v>311444</v>
      </c>
      <c r="AA655">
        <f t="shared" si="2656"/>
        <v>16432</v>
      </c>
      <c r="AB655">
        <f t="shared" si="2657"/>
        <v>474</v>
      </c>
      <c r="AC655">
        <f t="shared" si="2658"/>
        <v>7295</v>
      </c>
      <c r="AE655" s="3">
        <f t="shared" si="2659"/>
        <v>35240</v>
      </c>
      <c r="AF655" s="3">
        <f t="shared" si="2660"/>
        <v>1037</v>
      </c>
      <c r="AG655" s="3">
        <f t="shared" si="2661"/>
        <v>402</v>
      </c>
      <c r="AH655" s="3">
        <f t="shared" si="2662"/>
        <v>24</v>
      </c>
      <c r="AI655" s="3">
        <f t="shared" si="2663"/>
        <v>-4</v>
      </c>
      <c r="AJ655" s="3">
        <f t="shared" si="2664"/>
        <v>378</v>
      </c>
      <c r="AK655" s="3">
        <f t="shared" si="2665"/>
        <v>627</v>
      </c>
      <c r="AL655" s="3">
        <f t="shared" si="2666"/>
        <v>8</v>
      </c>
      <c r="AM655" s="3"/>
      <c r="AN655" s="3">
        <f t="shared" si="2667"/>
        <v>34203</v>
      </c>
      <c r="AO655" s="3">
        <f t="shared" si="2668"/>
        <v>1037</v>
      </c>
      <c r="AQ655" s="6">
        <f t="shared" si="2669"/>
        <v>4.5482370612399984E-3</v>
      </c>
      <c r="AR655" s="6">
        <f t="shared" si="2670"/>
        <v>3.0991488547793241E-3</v>
      </c>
      <c r="AS655" s="6">
        <f t="shared" si="2671"/>
        <v>2.4357731459040233E-2</v>
      </c>
      <c r="AT655" s="6">
        <f t="shared" si="2672"/>
        <v>5.3333333333333337E-2</v>
      </c>
      <c r="AU655" s="6">
        <f t="shared" si="2673"/>
        <v>-7.6923076923076927E-2</v>
      </c>
      <c r="AV655" s="6">
        <f t="shared" si="2674"/>
        <v>2.3545533823346208E-2</v>
      </c>
      <c r="AW655" s="6">
        <f t="shared" si="2675"/>
        <v>2.0172641779568042E-3</v>
      </c>
      <c r="AX655" s="6">
        <f t="shared" si="2676"/>
        <v>1.0978454782489364E-3</v>
      </c>
      <c r="AZ655" s="2">
        <f t="shared" si="2677"/>
        <v>4.3123755909610026E-2</v>
      </c>
      <c r="BA655" s="17">
        <f t="shared" si="2678"/>
        <v>2.9426787741203178E-2</v>
      </c>
      <c r="BB655" s="2">
        <f t="shared" si="2679"/>
        <v>1.4122063489698938E-3</v>
      </c>
      <c r="BC655" s="2">
        <f t="shared" si="2680"/>
        <v>1.2691981110995248E-3</v>
      </c>
      <c r="BD655" s="2">
        <f t="shared" si="2681"/>
        <v>1.4300823787036899E-4</v>
      </c>
      <c r="BE655" s="2">
        <f t="shared" si="2682"/>
        <v>4.8956486764289653E-2</v>
      </c>
      <c r="BF655" s="2">
        <f t="shared" si="2683"/>
        <v>0.92789703406873336</v>
      </c>
      <c r="BG655" s="17">
        <f t="shared" si="2684"/>
        <v>2.1734272818007119E-2</v>
      </c>
      <c r="BH655" s="2">
        <f t="shared" si="2685"/>
        <v>2.5198154501360464E-2</v>
      </c>
      <c r="BI655" s="2">
        <f t="shared" si="2686"/>
        <v>2.8392286762096296E-3</v>
      </c>
      <c r="BJ655" s="2">
        <f t="shared" si="2687"/>
        <v>0.9719626168224299</v>
      </c>
    </row>
    <row r="656" spans="1:62" ht="15.6" customHeight="1">
      <c r="A656" s="4">
        <v>44545</v>
      </c>
      <c r="B656">
        <f>Foglio1!S427</f>
        <v>7814915</v>
      </c>
      <c r="C656">
        <f>Foglio1!T427</f>
        <v>2842670</v>
      </c>
      <c r="E656">
        <f>Foglio1!R427</f>
        <v>337049</v>
      </c>
      <c r="G656">
        <f>Foglio1!K427</f>
        <v>17519</v>
      </c>
      <c r="H656" s="5">
        <f>Foglio1!I427</f>
        <v>497</v>
      </c>
      <c r="I656" s="5">
        <f>Foglio1!G427</f>
        <v>449</v>
      </c>
      <c r="J656" s="5">
        <f>Foglio1!H427</f>
        <v>48</v>
      </c>
      <c r="K656" s="5">
        <f>Foglio1!V427</f>
        <v>3</v>
      </c>
      <c r="M656" s="5">
        <f>Foglio1!J427</f>
        <v>17022</v>
      </c>
      <c r="N656" s="5">
        <f>Foglio1!N427</f>
        <v>312223</v>
      </c>
      <c r="O656" s="5">
        <f>Foglio1!O427</f>
        <v>7307</v>
      </c>
      <c r="Q656">
        <f t="shared" si="2653"/>
        <v>497</v>
      </c>
      <c r="R656">
        <f t="shared" si="2654"/>
        <v>320027</v>
      </c>
      <c r="Z656">
        <f t="shared" si="2655"/>
        <v>312223</v>
      </c>
      <c r="AA656">
        <f t="shared" si="2656"/>
        <v>17022</v>
      </c>
      <c r="AB656">
        <f t="shared" si="2657"/>
        <v>497</v>
      </c>
      <c r="AC656">
        <f t="shared" si="2658"/>
        <v>7307</v>
      </c>
      <c r="AE656" s="3">
        <f t="shared" si="2659"/>
        <v>31618</v>
      </c>
      <c r="AF656" s="3">
        <f t="shared" si="2660"/>
        <v>1404</v>
      </c>
      <c r="AG656" s="3">
        <f t="shared" si="2661"/>
        <v>613</v>
      </c>
      <c r="AH656" s="3">
        <f t="shared" si="2662"/>
        <v>23</v>
      </c>
      <c r="AI656" s="3">
        <f t="shared" si="2663"/>
        <v>0</v>
      </c>
      <c r="AJ656" s="3">
        <f t="shared" si="2664"/>
        <v>590</v>
      </c>
      <c r="AK656" s="3">
        <f t="shared" si="2665"/>
        <v>779</v>
      </c>
      <c r="AL656" s="3">
        <f t="shared" si="2666"/>
        <v>12</v>
      </c>
      <c r="AM656" s="3"/>
      <c r="AN656" s="3">
        <f t="shared" si="2667"/>
        <v>30214</v>
      </c>
      <c r="AO656" s="3">
        <f t="shared" si="2668"/>
        <v>1404</v>
      </c>
      <c r="AQ656" s="6">
        <f t="shared" si="2669"/>
        <v>4.0622887704272366E-3</v>
      </c>
      <c r="AR656" s="6">
        <f t="shared" si="2670"/>
        <v>4.182990957708293E-3</v>
      </c>
      <c r="AS656" s="6">
        <f t="shared" si="2671"/>
        <v>3.6259316219093812E-2</v>
      </c>
      <c r="AT656" s="6">
        <f t="shared" si="2672"/>
        <v>4.852320675105485E-2</v>
      </c>
      <c r="AU656" s="6">
        <f t="shared" si="2673"/>
        <v>0</v>
      </c>
      <c r="AV656" s="6">
        <f t="shared" si="2674"/>
        <v>3.5905550146056474E-2</v>
      </c>
      <c r="AW656" s="6">
        <f t="shared" si="2675"/>
        <v>2.5012522315408228E-3</v>
      </c>
      <c r="AX656" s="6">
        <f t="shared" si="2676"/>
        <v>1.6449623029472242E-3</v>
      </c>
      <c r="AZ656" s="2">
        <f t="shared" si="2677"/>
        <v>4.3128939982072741E-2</v>
      </c>
      <c r="BA656" s="17">
        <f t="shared" si="2678"/>
        <v>4.4405085710671137E-2</v>
      </c>
      <c r="BB656" s="2">
        <f t="shared" si="2679"/>
        <v>1.474563045729256E-3</v>
      </c>
      <c r="BC656" s="2">
        <f t="shared" si="2680"/>
        <v>1.3321505181739153E-3</v>
      </c>
      <c r="BD656" s="2">
        <f t="shared" si="2681"/>
        <v>1.4241252755534063E-4</v>
      </c>
      <c r="BE656" s="2">
        <f t="shared" si="2682"/>
        <v>5.0503042584312666E-2</v>
      </c>
      <c r="BF656" s="2">
        <f t="shared" si="2683"/>
        <v>0.92634305397731487</v>
      </c>
      <c r="BG656" s="17">
        <f t="shared" si="2684"/>
        <v>2.1679340392643204E-2</v>
      </c>
      <c r="BH656" s="2">
        <f t="shared" si="2685"/>
        <v>2.5629316741823165E-2</v>
      </c>
      <c r="BI656" s="2">
        <f t="shared" si="2686"/>
        <v>2.7398824133797592E-3</v>
      </c>
      <c r="BJ656" s="2">
        <f t="shared" si="2687"/>
        <v>0.97163080084479703</v>
      </c>
    </row>
    <row r="657" spans="1:62" ht="15.6" customHeight="1">
      <c r="A657" s="4">
        <v>44546</v>
      </c>
      <c r="B657">
        <f>Foglio1!S428</f>
        <v>7846522</v>
      </c>
      <c r="C657">
        <f>Foglio1!T428</f>
        <v>2851481</v>
      </c>
      <c r="E657">
        <f>Foglio1!R428</f>
        <v>338395</v>
      </c>
      <c r="G657">
        <f>Foglio1!K428</f>
        <v>18193</v>
      </c>
      <c r="H657" s="5">
        <f>Foglio1!I428</f>
        <v>512</v>
      </c>
      <c r="I657" s="5">
        <f>Foglio1!G428</f>
        <v>460</v>
      </c>
      <c r="J657" s="5">
        <f>Foglio1!H428</f>
        <v>52</v>
      </c>
      <c r="K657" s="5">
        <f>Foglio1!V428</f>
        <v>6</v>
      </c>
      <c r="M657" s="5">
        <f>Foglio1!J428</f>
        <v>17681</v>
      </c>
      <c r="N657" s="5">
        <f>Foglio1!N428</f>
        <v>312884</v>
      </c>
      <c r="O657" s="5">
        <f>Foglio1!O428</f>
        <v>7318</v>
      </c>
      <c r="Q657">
        <f t="shared" si="2653"/>
        <v>512</v>
      </c>
      <c r="R657">
        <f t="shared" si="2654"/>
        <v>320714</v>
      </c>
      <c r="Z657">
        <f t="shared" si="2655"/>
        <v>312884</v>
      </c>
      <c r="AA657">
        <f t="shared" si="2656"/>
        <v>17681</v>
      </c>
      <c r="AB657">
        <f t="shared" si="2657"/>
        <v>512</v>
      </c>
      <c r="AC657">
        <f t="shared" si="2658"/>
        <v>7318</v>
      </c>
      <c r="AE657" s="3">
        <f t="shared" si="2659"/>
        <v>31607</v>
      </c>
      <c r="AF657" s="3">
        <f t="shared" si="2660"/>
        <v>1346</v>
      </c>
      <c r="AG657" s="3">
        <f t="shared" si="2661"/>
        <v>674</v>
      </c>
      <c r="AH657" s="3">
        <f t="shared" si="2662"/>
        <v>15</v>
      </c>
      <c r="AI657" s="3">
        <f t="shared" si="2663"/>
        <v>4</v>
      </c>
      <c r="AJ657" s="3">
        <f t="shared" si="2664"/>
        <v>659</v>
      </c>
      <c r="AK657" s="3">
        <f t="shared" si="2665"/>
        <v>661</v>
      </c>
      <c r="AL657" s="3">
        <f t="shared" si="2666"/>
        <v>11</v>
      </c>
      <c r="AM657" s="3"/>
      <c r="AN657" s="3">
        <f t="shared" si="2667"/>
        <v>30261</v>
      </c>
      <c r="AO657" s="3">
        <f t="shared" si="2668"/>
        <v>1346</v>
      </c>
      <c r="AQ657" s="6">
        <f t="shared" si="2669"/>
        <v>4.0444457809202016E-3</v>
      </c>
      <c r="AR657" s="6">
        <f t="shared" si="2670"/>
        <v>3.9934846268643428E-3</v>
      </c>
      <c r="AS657" s="6">
        <f t="shared" si="2671"/>
        <v>3.8472515554540787E-2</v>
      </c>
      <c r="AT657" s="6">
        <f t="shared" si="2672"/>
        <v>3.0181086519114688E-2</v>
      </c>
      <c r="AU657" s="6">
        <f t="shared" si="2673"/>
        <v>8.3333333333333329E-2</v>
      </c>
      <c r="AV657" s="6">
        <f t="shared" si="2674"/>
        <v>3.8714604629303255E-2</v>
      </c>
      <c r="AW657" s="6">
        <f t="shared" si="2675"/>
        <v>2.1170765766775671E-3</v>
      </c>
      <c r="AX657" s="6">
        <f t="shared" si="2676"/>
        <v>1.5054057752839742E-3</v>
      </c>
      <c r="AZ657" s="2">
        <f t="shared" si="2677"/>
        <v>4.3126750935000249E-2</v>
      </c>
      <c r="BA657" s="17">
        <f t="shared" si="2678"/>
        <v>4.2585503211313949E-2</v>
      </c>
      <c r="BB657" s="2">
        <f t="shared" si="2679"/>
        <v>1.5130247196323823E-3</v>
      </c>
      <c r="BC657" s="2">
        <f t="shared" si="2680"/>
        <v>1.3593581465447184E-3</v>
      </c>
      <c r="BD657" s="2">
        <f t="shared" si="2681"/>
        <v>1.5366657308766383E-4</v>
      </c>
      <c r="BE657" s="2">
        <f t="shared" si="2682"/>
        <v>5.2249589976211229E-2</v>
      </c>
      <c r="BF657" s="2">
        <f t="shared" si="2683"/>
        <v>0.92461177026847319</v>
      </c>
      <c r="BG657" s="17">
        <f t="shared" si="2684"/>
        <v>2.1625615035683152E-2</v>
      </c>
      <c r="BH657" s="2">
        <f t="shared" si="2685"/>
        <v>2.5284450063211124E-2</v>
      </c>
      <c r="BI657" s="2">
        <f t="shared" si="2686"/>
        <v>2.858242181058649E-3</v>
      </c>
      <c r="BJ657" s="2">
        <f t="shared" si="2687"/>
        <v>0.9718573077557302</v>
      </c>
    </row>
    <row r="658" spans="1:62" ht="15.6" customHeight="1">
      <c r="A658" s="4">
        <v>44547</v>
      </c>
      <c r="B658">
        <f>Foglio1!S429</f>
        <v>7877284</v>
      </c>
      <c r="C658">
        <f>Foglio1!T429</f>
        <v>2860803</v>
      </c>
      <c r="E658">
        <f>Foglio1!R429</f>
        <v>339917</v>
      </c>
      <c r="G658">
        <f>Foglio1!K429</f>
        <v>19118</v>
      </c>
      <c r="H658" s="5">
        <f>Foglio1!I429</f>
        <v>533</v>
      </c>
      <c r="I658" s="5">
        <f>Foglio1!G429</f>
        <v>485</v>
      </c>
      <c r="J658" s="5">
        <f>Foglio1!H429</f>
        <v>48</v>
      </c>
      <c r="K658" s="5">
        <f>Foglio1!V429</f>
        <v>0</v>
      </c>
      <c r="M658" s="5">
        <f>Foglio1!J429</f>
        <v>18585</v>
      </c>
      <c r="N658" s="5">
        <f>Foglio1!N429</f>
        <v>313470</v>
      </c>
      <c r="O658" s="5">
        <f>Foglio1!O429</f>
        <v>7329</v>
      </c>
      <c r="Q658">
        <f t="shared" si="2653"/>
        <v>533</v>
      </c>
      <c r="R658">
        <f t="shared" si="2654"/>
        <v>321332</v>
      </c>
      <c r="Z658">
        <f t="shared" si="2655"/>
        <v>313470</v>
      </c>
      <c r="AA658">
        <f t="shared" si="2656"/>
        <v>18585</v>
      </c>
      <c r="AB658">
        <f t="shared" si="2657"/>
        <v>533</v>
      </c>
      <c r="AC658">
        <f t="shared" si="2658"/>
        <v>7329</v>
      </c>
      <c r="AE658" s="3">
        <f t="shared" si="2659"/>
        <v>30762</v>
      </c>
      <c r="AF658" s="3">
        <f t="shared" si="2660"/>
        <v>1522</v>
      </c>
      <c r="AG658" s="3">
        <f t="shared" si="2661"/>
        <v>925</v>
      </c>
      <c r="AH658" s="3">
        <f t="shared" si="2662"/>
        <v>21</v>
      </c>
      <c r="AI658" s="3">
        <f t="shared" si="2663"/>
        <v>-4</v>
      </c>
      <c r="AJ658" s="3">
        <f t="shared" si="2664"/>
        <v>904</v>
      </c>
      <c r="AK658" s="3">
        <f t="shared" si="2665"/>
        <v>586</v>
      </c>
      <c r="AL658" s="3">
        <f t="shared" si="2666"/>
        <v>11</v>
      </c>
      <c r="AM658" s="3"/>
      <c r="AN658" s="3">
        <f t="shared" si="2667"/>
        <v>29240</v>
      </c>
      <c r="AO658" s="3">
        <f t="shared" si="2668"/>
        <v>1522</v>
      </c>
      <c r="AQ658" s="6">
        <f t="shared" si="2669"/>
        <v>3.9204631045449178E-3</v>
      </c>
      <c r="AR658" s="6">
        <f t="shared" si="2670"/>
        <v>4.4977023892196991E-3</v>
      </c>
      <c r="AS658" s="6">
        <f t="shared" si="2671"/>
        <v>5.0843731105370195E-2</v>
      </c>
      <c r="AT658" s="6">
        <f t="shared" si="2672"/>
        <v>4.1015625E-2</v>
      </c>
      <c r="AU658" s="6">
        <f t="shared" si="2673"/>
        <v>-7.6923076923076927E-2</v>
      </c>
      <c r="AV658" s="6">
        <f t="shared" si="2674"/>
        <v>5.1128329845596968E-2</v>
      </c>
      <c r="AW658" s="6">
        <f t="shared" si="2675"/>
        <v>1.8728985822221655E-3</v>
      </c>
      <c r="AX658" s="6">
        <f t="shared" si="2676"/>
        <v>1.5031429352282044E-3</v>
      </c>
      <c r="AZ658" s="2">
        <f t="shared" si="2677"/>
        <v>4.3151548173202846E-2</v>
      </c>
      <c r="BA658" s="17">
        <f t="shared" si="2678"/>
        <v>4.947662700734673E-2</v>
      </c>
      <c r="BB658" s="2">
        <f t="shared" si="2679"/>
        <v>1.5680298425792178E-3</v>
      </c>
      <c r="BC658" s="2">
        <f t="shared" si="2680"/>
        <v>1.4268188999079186E-3</v>
      </c>
      <c r="BD658" s="2">
        <f t="shared" si="2681"/>
        <v>1.4121094267129916E-4</v>
      </c>
      <c r="BE658" s="2">
        <f t="shared" si="2682"/>
        <v>5.4675111865543649E-2</v>
      </c>
      <c r="BF658" s="2">
        <f t="shared" si="2683"/>
        <v>0.92219571248275312</v>
      </c>
      <c r="BG658" s="17">
        <f t="shared" si="2684"/>
        <v>2.156114580912399E-2</v>
      </c>
      <c r="BH658" s="2">
        <f t="shared" si="2685"/>
        <v>2.5368762422847579E-2</v>
      </c>
      <c r="BI658" s="2">
        <f t="shared" si="2686"/>
        <v>2.5107228789622345E-3</v>
      </c>
      <c r="BJ658" s="2">
        <f t="shared" si="2687"/>
        <v>0.97212051469819016</v>
      </c>
    </row>
    <row r="659" spans="1:62" ht="15.6" customHeight="1">
      <c r="A659" s="4">
        <v>44548</v>
      </c>
      <c r="B659">
        <f>Foglio1!S430</f>
        <v>7908120</v>
      </c>
      <c r="C659">
        <f>Foglio1!T430</f>
        <v>2870067</v>
      </c>
      <c r="E659">
        <f>Foglio1!R430</f>
        <v>341285</v>
      </c>
      <c r="G659">
        <f>Foglio1!K430</f>
        <v>19875</v>
      </c>
      <c r="H659" s="5">
        <f>Foglio1!I430</f>
        <v>549</v>
      </c>
      <c r="I659" s="5">
        <f>Foglio1!G430</f>
        <v>494</v>
      </c>
      <c r="J659" s="5">
        <f>Foglio1!H430</f>
        <v>55</v>
      </c>
      <c r="K659" s="5">
        <f>Foglio1!V430</f>
        <v>9</v>
      </c>
      <c r="M659" s="5">
        <f>Foglio1!J430</f>
        <v>19326</v>
      </c>
      <c r="N659" s="5">
        <f>Foglio1!N430</f>
        <v>314071</v>
      </c>
      <c r="O659" s="5">
        <f>Foglio1!O430</f>
        <v>7339</v>
      </c>
      <c r="Q659">
        <f t="shared" si="2653"/>
        <v>549</v>
      </c>
      <c r="R659">
        <f t="shared" si="2654"/>
        <v>321959</v>
      </c>
      <c r="Z659">
        <f t="shared" si="2655"/>
        <v>314071</v>
      </c>
      <c r="AA659">
        <f t="shared" si="2656"/>
        <v>19326</v>
      </c>
      <c r="AB659">
        <f t="shared" si="2657"/>
        <v>549</v>
      </c>
      <c r="AC659">
        <f t="shared" si="2658"/>
        <v>7339</v>
      </c>
      <c r="AE659" s="3">
        <f t="shared" si="2659"/>
        <v>30836</v>
      </c>
      <c r="AF659" s="3">
        <f t="shared" si="2660"/>
        <v>1368</v>
      </c>
      <c r="AG659" s="3">
        <f t="shared" si="2661"/>
        <v>757</v>
      </c>
      <c r="AH659" s="3">
        <f t="shared" si="2662"/>
        <v>16</v>
      </c>
      <c r="AI659" s="3">
        <f t="shared" si="2663"/>
        <v>7</v>
      </c>
      <c r="AJ659" s="3">
        <f t="shared" si="2664"/>
        <v>741</v>
      </c>
      <c r="AK659" s="3">
        <f t="shared" si="2665"/>
        <v>601</v>
      </c>
      <c r="AL659" s="3">
        <f t="shared" si="2666"/>
        <v>10</v>
      </c>
      <c r="AM659" s="3"/>
      <c r="AN659" s="3">
        <f t="shared" si="2667"/>
        <v>29468</v>
      </c>
      <c r="AO659" s="3">
        <f t="shared" si="2668"/>
        <v>1368</v>
      </c>
      <c r="AQ659" s="6">
        <f t="shared" si="2669"/>
        <v>3.91454719672415E-3</v>
      </c>
      <c r="AR659" s="6">
        <f t="shared" si="2670"/>
        <v>4.0245118661320261E-3</v>
      </c>
      <c r="AS659" s="6">
        <f t="shared" si="2671"/>
        <v>3.959619207030024E-2</v>
      </c>
      <c r="AT659" s="6">
        <f t="shared" si="2672"/>
        <v>3.0018761726078799E-2</v>
      </c>
      <c r="AU659" s="6">
        <f t="shared" si="2673"/>
        <v>0.14583333333333334</v>
      </c>
      <c r="AV659" s="6">
        <f t="shared" si="2674"/>
        <v>3.9870863599677162E-2</v>
      </c>
      <c r="AW659" s="6">
        <f t="shared" si="2675"/>
        <v>1.9172488595399879E-3</v>
      </c>
      <c r="AX659" s="6">
        <f t="shared" si="2676"/>
        <v>1.3644426251876109E-3</v>
      </c>
      <c r="AZ659" s="2">
        <f t="shared" si="2677"/>
        <v>4.31562748162648E-2</v>
      </c>
      <c r="BA659" s="17">
        <f t="shared" si="2678"/>
        <v>4.4363730704371517E-2</v>
      </c>
      <c r="BB659" s="2">
        <f t="shared" si="2679"/>
        <v>1.6086262214864409E-3</v>
      </c>
      <c r="BC659" s="2">
        <f t="shared" si="2680"/>
        <v>1.447470589097089E-3</v>
      </c>
      <c r="BD659" s="2">
        <f t="shared" si="2681"/>
        <v>1.61155632389352E-4</v>
      </c>
      <c r="BE659" s="2">
        <f t="shared" si="2682"/>
        <v>5.6627159119211214E-2</v>
      </c>
      <c r="BF659" s="2">
        <f t="shared" si="2683"/>
        <v>0.92026019309374862</v>
      </c>
      <c r="BG659" s="17">
        <f t="shared" si="2684"/>
        <v>2.1504021565553717E-2</v>
      </c>
      <c r="BH659" s="2">
        <f t="shared" si="2685"/>
        <v>2.4855345911949687E-2</v>
      </c>
      <c r="BI659" s="2">
        <f t="shared" si="2686"/>
        <v>2.7672955974842768E-3</v>
      </c>
      <c r="BJ659" s="2">
        <f t="shared" si="2687"/>
        <v>0.97237735849056606</v>
      </c>
    </row>
    <row r="660" spans="1:62" ht="15.6" customHeight="1">
      <c r="A660" s="4">
        <v>44549</v>
      </c>
      <c r="B660">
        <f>Foglio1!S431</f>
        <v>7934901</v>
      </c>
      <c r="C660">
        <f>Foglio1!T431</f>
        <v>2878068</v>
      </c>
      <c r="E660">
        <f>Foglio1!R431</f>
        <v>342546</v>
      </c>
      <c r="G660">
        <f>Foglio1!K431</f>
        <v>20787</v>
      </c>
      <c r="H660" s="5">
        <f>Foglio1!I431</f>
        <v>575</v>
      </c>
      <c r="I660" s="5">
        <f>Foglio1!G431</f>
        <v>514</v>
      </c>
      <c r="J660" s="5">
        <f>Foglio1!H431</f>
        <v>61</v>
      </c>
      <c r="K660" s="5">
        <f>Foglio1!V431</f>
        <v>7</v>
      </c>
      <c r="M660" s="5">
        <f>Foglio1!J431</f>
        <v>20212</v>
      </c>
      <c r="N660" s="5">
        <f>Foglio1!N431</f>
        <v>314410</v>
      </c>
      <c r="O660" s="5">
        <f>Foglio1!O431</f>
        <v>7349</v>
      </c>
      <c r="Q660">
        <f t="shared" si="2653"/>
        <v>575</v>
      </c>
      <c r="R660">
        <f t="shared" si="2654"/>
        <v>322334</v>
      </c>
      <c r="Z660">
        <f t="shared" si="2655"/>
        <v>314410</v>
      </c>
      <c r="AA660">
        <f t="shared" si="2656"/>
        <v>20212</v>
      </c>
      <c r="AB660">
        <f t="shared" si="2657"/>
        <v>575</v>
      </c>
      <c r="AC660">
        <f t="shared" si="2658"/>
        <v>7349</v>
      </c>
      <c r="AE660" s="3">
        <f t="shared" si="2659"/>
        <v>26781</v>
      </c>
      <c r="AF660" s="3">
        <f t="shared" si="2660"/>
        <v>1261</v>
      </c>
      <c r="AG660" s="3">
        <f t="shared" si="2661"/>
        <v>912</v>
      </c>
      <c r="AH660" s="3">
        <f t="shared" si="2662"/>
        <v>26</v>
      </c>
      <c r="AI660" s="3">
        <f t="shared" si="2663"/>
        <v>6</v>
      </c>
      <c r="AJ660" s="3">
        <f t="shared" si="2664"/>
        <v>886</v>
      </c>
      <c r="AK660" s="3">
        <f t="shared" si="2665"/>
        <v>339</v>
      </c>
      <c r="AL660" s="3">
        <f t="shared" si="2666"/>
        <v>10</v>
      </c>
      <c r="AM660" s="3"/>
      <c r="AN660" s="3">
        <f t="shared" si="2667"/>
        <v>25520</v>
      </c>
      <c r="AO660" s="3">
        <f t="shared" si="2668"/>
        <v>1261</v>
      </c>
      <c r="AQ660" s="6">
        <f t="shared" si="2669"/>
        <v>3.3865191726984416E-3</v>
      </c>
      <c r="AR660" s="6">
        <f t="shared" si="2670"/>
        <v>3.6948591353267797E-3</v>
      </c>
      <c r="AS660" s="6">
        <f t="shared" si="2671"/>
        <v>4.5886792452830186E-2</v>
      </c>
      <c r="AT660" s="6">
        <f t="shared" si="2672"/>
        <v>4.7358834244080147E-2</v>
      </c>
      <c r="AU660" s="6">
        <f t="shared" si="2673"/>
        <v>0.10909090909090909</v>
      </c>
      <c r="AV660" s="6">
        <f t="shared" si="2674"/>
        <v>4.5844975680430507E-2</v>
      </c>
      <c r="AW660" s="6">
        <f t="shared" si="2675"/>
        <v>1.0793737721725343E-3</v>
      </c>
      <c r="AX660" s="6">
        <f t="shared" si="2676"/>
        <v>1.3625834582368171E-3</v>
      </c>
      <c r="AZ660" s="2">
        <f t="shared" si="2677"/>
        <v>4.3169536708775574E-2</v>
      </c>
      <c r="BA660" s="17">
        <f t="shared" si="2678"/>
        <v>4.7085620402524175E-2</v>
      </c>
      <c r="BB660" s="2">
        <f t="shared" si="2679"/>
        <v>1.6786066688853469E-3</v>
      </c>
      <c r="BC660" s="2">
        <f t="shared" si="2680"/>
        <v>1.5005283961862057E-3</v>
      </c>
      <c r="BD660" s="2">
        <f t="shared" si="2681"/>
        <v>1.7807827269914113E-4</v>
      </c>
      <c r="BE660" s="2">
        <f t="shared" si="2682"/>
        <v>5.9005213898279354E-2</v>
      </c>
      <c r="BF660" s="2">
        <f t="shared" si="2683"/>
        <v>0.91786212654650767</v>
      </c>
      <c r="BG660" s="17">
        <f t="shared" si="2684"/>
        <v>2.1454052886327676E-2</v>
      </c>
      <c r="BH660" s="2">
        <f t="shared" si="2685"/>
        <v>2.4726992832058498E-2</v>
      </c>
      <c r="BI660" s="2">
        <f t="shared" si="2686"/>
        <v>2.934526386683985E-3</v>
      </c>
      <c r="BJ660" s="2">
        <f t="shared" si="2687"/>
        <v>0.97233848078125751</v>
      </c>
    </row>
    <row r="661" spans="1:62" ht="15.6" customHeight="1">
      <c r="A661" s="4">
        <v>44550</v>
      </c>
      <c r="B661">
        <f>Foglio1!S432</f>
        <v>7948806</v>
      </c>
      <c r="C661">
        <f>Foglio1!T432</f>
        <v>2880886</v>
      </c>
      <c r="E661">
        <f>Foglio1!R432</f>
        <v>343154</v>
      </c>
      <c r="G661">
        <f>Foglio1!K432</f>
        <v>21068</v>
      </c>
      <c r="H661" s="5">
        <f>Foglio1!I432</f>
        <v>591</v>
      </c>
      <c r="I661" s="5">
        <f>Foglio1!G432</f>
        <v>528</v>
      </c>
      <c r="J661" s="5">
        <f>Foglio1!H432</f>
        <v>63</v>
      </c>
      <c r="K661" s="5">
        <f>Foglio1!V432</f>
        <v>3</v>
      </c>
      <c r="M661" s="5">
        <f>Foglio1!J432</f>
        <v>20477</v>
      </c>
      <c r="N661" s="5">
        <f>Foglio1!N432</f>
        <v>314731</v>
      </c>
      <c r="O661" s="5">
        <f>Foglio1!O432</f>
        <v>7355</v>
      </c>
      <c r="Q661">
        <f t="shared" si="2653"/>
        <v>591</v>
      </c>
      <c r="R661">
        <f t="shared" si="2654"/>
        <v>322677</v>
      </c>
      <c r="Z661">
        <f t="shared" si="2655"/>
        <v>314731</v>
      </c>
      <c r="AA661">
        <f t="shared" si="2656"/>
        <v>20477</v>
      </c>
      <c r="AB661">
        <f t="shared" si="2657"/>
        <v>591</v>
      </c>
      <c r="AC661">
        <f t="shared" si="2658"/>
        <v>7355</v>
      </c>
      <c r="AE661" s="3">
        <f t="shared" si="2659"/>
        <v>13905</v>
      </c>
      <c r="AF661" s="3">
        <f t="shared" si="2660"/>
        <v>608</v>
      </c>
      <c r="AG661" s="3">
        <f t="shared" si="2661"/>
        <v>281</v>
      </c>
      <c r="AH661" s="3">
        <f t="shared" si="2662"/>
        <v>16</v>
      </c>
      <c r="AI661" s="3">
        <f t="shared" si="2663"/>
        <v>2</v>
      </c>
      <c r="AJ661" s="3">
        <f t="shared" si="2664"/>
        <v>265</v>
      </c>
      <c r="AK661" s="3">
        <f t="shared" si="2665"/>
        <v>321</v>
      </c>
      <c r="AL661" s="3">
        <f t="shared" si="2666"/>
        <v>6</v>
      </c>
      <c r="AM661" s="3"/>
      <c r="AN661" s="3">
        <f t="shared" si="2667"/>
        <v>13297</v>
      </c>
      <c r="AO661" s="3">
        <f t="shared" si="2668"/>
        <v>608</v>
      </c>
      <c r="AQ661" s="6">
        <f t="shared" si="2669"/>
        <v>1.7523848123624983E-3</v>
      </c>
      <c r="AR661" s="6">
        <f t="shared" si="2670"/>
        <v>1.7749440950996362E-3</v>
      </c>
      <c r="AS661" s="6">
        <f t="shared" si="2671"/>
        <v>1.3518064174724587E-2</v>
      </c>
      <c r="AT661" s="6">
        <f t="shared" si="2672"/>
        <v>2.782608695652174E-2</v>
      </c>
      <c r="AU661" s="6">
        <f t="shared" si="2673"/>
        <v>3.2786885245901641E-2</v>
      </c>
      <c r="AV661" s="6">
        <f t="shared" si="2674"/>
        <v>1.3111023154561646E-2</v>
      </c>
      <c r="AW661" s="6">
        <f t="shared" si="2675"/>
        <v>1.0209598931331702E-3</v>
      </c>
      <c r="AX661" s="6">
        <f t="shared" si="2676"/>
        <v>8.1643761055925977E-4</v>
      </c>
      <c r="AZ661" s="2">
        <f t="shared" si="2677"/>
        <v>4.3170508878943581E-2</v>
      </c>
      <c r="BA661" s="17">
        <f t="shared" si="2678"/>
        <v>4.3725278676734987E-2</v>
      </c>
      <c r="BB661" s="2">
        <f t="shared" si="2679"/>
        <v>1.7222588109128845E-3</v>
      </c>
      <c r="BC661" s="2">
        <f t="shared" si="2680"/>
        <v>1.5386677701556735E-3</v>
      </c>
      <c r="BD661" s="2">
        <f t="shared" si="2681"/>
        <v>1.8359104075721104E-4</v>
      </c>
      <c r="BE661" s="2">
        <f t="shared" si="2682"/>
        <v>5.9672916533101757E-2</v>
      </c>
      <c r="BF661" s="2">
        <f t="shared" si="2683"/>
        <v>0.91717129918345697</v>
      </c>
      <c r="BG661" s="17">
        <f t="shared" si="2684"/>
        <v>2.1433525472528369E-2</v>
      </c>
      <c r="BH661" s="2">
        <f t="shared" si="2685"/>
        <v>2.5061704955382572E-2</v>
      </c>
      <c r="BI661" s="2">
        <f t="shared" si="2686"/>
        <v>2.990317068539966E-3</v>
      </c>
      <c r="BJ661" s="2">
        <f t="shared" si="2687"/>
        <v>0.97194797797607746</v>
      </c>
    </row>
    <row r="662" spans="1:62" ht="15.6" customHeight="1">
      <c r="A662" s="4">
        <v>44551</v>
      </c>
      <c r="B662">
        <f>Foglio1!S433</f>
        <v>7980710</v>
      </c>
      <c r="C662">
        <f>Foglio1!T433</f>
        <v>2889263</v>
      </c>
      <c r="E662">
        <f>Foglio1!R433</f>
        <v>344577</v>
      </c>
      <c r="G662">
        <f>Foglio1!K433</f>
        <v>21934</v>
      </c>
      <c r="H662" s="5">
        <f>Foglio1!I433</f>
        <v>605</v>
      </c>
      <c r="I662" s="5">
        <f>Foglio1!G433</f>
        <v>538</v>
      </c>
      <c r="J662" s="5">
        <f>Foglio1!H433</f>
        <v>67</v>
      </c>
      <c r="K662" s="5">
        <f>Foglio1!V433</f>
        <v>8</v>
      </c>
      <c r="M662" s="5">
        <f>Foglio1!J433</f>
        <v>21329</v>
      </c>
      <c r="N662" s="5">
        <f>Foglio1!N433</f>
        <v>315279</v>
      </c>
      <c r="O662" s="5">
        <f>Foglio1!O433</f>
        <v>7364</v>
      </c>
      <c r="Q662">
        <f t="shared" si="2653"/>
        <v>605</v>
      </c>
      <c r="R662">
        <f t="shared" si="2654"/>
        <v>323248</v>
      </c>
      <c r="Z662">
        <f t="shared" si="2655"/>
        <v>315279</v>
      </c>
      <c r="AA662">
        <f t="shared" si="2656"/>
        <v>21329</v>
      </c>
      <c r="AB662">
        <f t="shared" si="2657"/>
        <v>605</v>
      </c>
      <c r="AC662">
        <f t="shared" si="2658"/>
        <v>7364</v>
      </c>
      <c r="AE662" s="3">
        <f t="shared" si="2659"/>
        <v>31904</v>
      </c>
      <c r="AF662" s="3">
        <f t="shared" si="2660"/>
        <v>1423</v>
      </c>
      <c r="AG662" s="3">
        <f t="shared" si="2661"/>
        <v>866</v>
      </c>
      <c r="AH662" s="3">
        <f t="shared" si="2662"/>
        <v>14</v>
      </c>
      <c r="AI662" s="3">
        <f t="shared" si="2663"/>
        <v>4</v>
      </c>
      <c r="AJ662" s="3">
        <f t="shared" si="2664"/>
        <v>852</v>
      </c>
      <c r="AK662" s="3">
        <f t="shared" si="2665"/>
        <v>548</v>
      </c>
      <c r="AL662" s="3">
        <f t="shared" si="2666"/>
        <v>9</v>
      </c>
      <c r="AM662" s="3"/>
      <c r="AN662" s="3">
        <f t="shared" si="2667"/>
        <v>30481</v>
      </c>
      <c r="AO662" s="3">
        <f t="shared" si="2668"/>
        <v>1423</v>
      </c>
      <c r="AQ662" s="6">
        <f t="shared" si="2669"/>
        <v>4.0136845709909134E-3</v>
      </c>
      <c r="AR662" s="6">
        <f t="shared" si="2670"/>
        <v>4.1468262063097039E-3</v>
      </c>
      <c r="AS662" s="6">
        <f t="shared" si="2671"/>
        <v>4.1104993354850961E-2</v>
      </c>
      <c r="AT662" s="6">
        <f t="shared" si="2672"/>
        <v>2.3688663282571912E-2</v>
      </c>
      <c r="AU662" s="6">
        <f t="shared" si="2673"/>
        <v>6.3492063492063489E-2</v>
      </c>
      <c r="AV662" s="6">
        <f t="shared" si="2674"/>
        <v>4.1607657371685307E-2</v>
      </c>
      <c r="AW662" s="6">
        <f t="shared" si="2675"/>
        <v>1.7411694431117366E-3</v>
      </c>
      <c r="AX662" s="6">
        <f t="shared" si="2676"/>
        <v>1.2236573759347384E-3</v>
      </c>
      <c r="AZ662" s="2">
        <f t="shared" si="2677"/>
        <v>4.3176233693493438E-2</v>
      </c>
      <c r="BA662" s="17">
        <f t="shared" si="2678"/>
        <v>4.4602557673019058E-2</v>
      </c>
      <c r="BB662" s="2">
        <f t="shared" si="2679"/>
        <v>1.755775922362781E-3</v>
      </c>
      <c r="BC662" s="2">
        <f t="shared" si="2680"/>
        <v>1.5613346218697128E-3</v>
      </c>
      <c r="BD662" s="2">
        <f t="shared" si="2681"/>
        <v>1.9444130049306831E-4</v>
      </c>
      <c r="BE662" s="2">
        <f t="shared" si="2682"/>
        <v>6.1899082062935137E-2</v>
      </c>
      <c r="BF662" s="2">
        <f t="shared" si="2683"/>
        <v>0.91497401161424008</v>
      </c>
      <c r="BG662" s="17">
        <f t="shared" si="2684"/>
        <v>2.1371130400462016E-2</v>
      </c>
      <c r="BH662" s="2">
        <f t="shared" si="2685"/>
        <v>2.4528129844077689E-2</v>
      </c>
      <c r="BI662" s="2">
        <f t="shared" si="2686"/>
        <v>3.0546184006565152E-3</v>
      </c>
      <c r="BJ662" s="2">
        <f t="shared" si="2687"/>
        <v>0.97241725175526583</v>
      </c>
    </row>
    <row r="663" spans="1:62" ht="15.6" customHeight="1">
      <c r="A663" s="4">
        <v>44552</v>
      </c>
      <c r="B663">
        <f>Foglio1!S434</f>
        <v>8015801</v>
      </c>
      <c r="C663">
        <f>Foglio1!T434</f>
        <v>2898175</v>
      </c>
      <c r="E663">
        <f>Foglio1!R434</f>
        <v>346027</v>
      </c>
      <c r="G663">
        <f>Foglio1!K434</f>
        <v>22404</v>
      </c>
      <c r="H663" s="5">
        <f>Foglio1!I434</f>
        <v>634</v>
      </c>
      <c r="I663" s="5">
        <f>Foglio1!G434</f>
        <v>561</v>
      </c>
      <c r="J663" s="5">
        <f>Foglio1!H434</f>
        <v>73</v>
      </c>
      <c r="K663" s="5">
        <f>Foglio1!V434</f>
        <v>10</v>
      </c>
      <c r="M663" s="5">
        <f>Foglio1!J434</f>
        <v>21770</v>
      </c>
      <c r="N663" s="5">
        <f>Foglio1!N434</f>
        <v>316242</v>
      </c>
      <c r="O663" s="5">
        <f>Foglio1!O434</f>
        <v>7381</v>
      </c>
      <c r="Q663">
        <f t="shared" si="2653"/>
        <v>634</v>
      </c>
      <c r="R663">
        <f t="shared" si="2654"/>
        <v>324257</v>
      </c>
      <c r="Z663">
        <f t="shared" si="2655"/>
        <v>316242</v>
      </c>
      <c r="AA663">
        <f t="shared" si="2656"/>
        <v>21770</v>
      </c>
      <c r="AB663">
        <f t="shared" si="2657"/>
        <v>634</v>
      </c>
      <c r="AC663">
        <f t="shared" si="2658"/>
        <v>7381</v>
      </c>
      <c r="AE663" s="3">
        <f t="shared" si="2659"/>
        <v>35091</v>
      </c>
      <c r="AF663" s="3">
        <f t="shared" si="2660"/>
        <v>1450</v>
      </c>
      <c r="AG663" s="3">
        <f t="shared" si="2661"/>
        <v>470</v>
      </c>
      <c r="AH663" s="3">
        <f t="shared" si="2662"/>
        <v>29</v>
      </c>
      <c r="AI663" s="3">
        <f t="shared" si="2663"/>
        <v>6</v>
      </c>
      <c r="AJ663" s="3">
        <f t="shared" si="2664"/>
        <v>441</v>
      </c>
      <c r="AK663" s="3">
        <f t="shared" si="2665"/>
        <v>963</v>
      </c>
      <c r="AL663" s="3">
        <f t="shared" si="2666"/>
        <v>17</v>
      </c>
      <c r="AM663" s="3"/>
      <c r="AN663" s="3">
        <f t="shared" si="2667"/>
        <v>33641</v>
      </c>
      <c r="AO663" s="3">
        <f t="shared" si="2668"/>
        <v>1450</v>
      </c>
      <c r="AQ663" s="6">
        <f t="shared" si="2669"/>
        <v>4.3969772113007493E-3</v>
      </c>
      <c r="AR663" s="6">
        <f t="shared" si="2670"/>
        <v>4.208057995745508E-3</v>
      </c>
      <c r="AS663" s="6">
        <f t="shared" si="2671"/>
        <v>2.142792012400839E-2</v>
      </c>
      <c r="AT663" s="6">
        <f t="shared" si="2672"/>
        <v>4.7933884297520664E-2</v>
      </c>
      <c r="AU663" s="6">
        <f t="shared" si="2673"/>
        <v>8.9552238805970144E-2</v>
      </c>
      <c r="AV663" s="6">
        <f t="shared" si="2674"/>
        <v>2.0676074827699377E-2</v>
      </c>
      <c r="AW663" s="6">
        <f t="shared" si="2675"/>
        <v>3.0544374982158658E-3</v>
      </c>
      <c r="AX663" s="6">
        <f t="shared" si="2676"/>
        <v>2.3085279739272135E-3</v>
      </c>
      <c r="AZ663" s="2">
        <f t="shared" si="2677"/>
        <v>4.3168112581637191E-2</v>
      </c>
      <c r="BA663" s="17">
        <f t="shared" si="2678"/>
        <v>4.1321136473739709E-2</v>
      </c>
      <c r="BB663" s="2">
        <f t="shared" si="2679"/>
        <v>1.8322269649478219E-3</v>
      </c>
      <c r="BC663" s="2">
        <f t="shared" si="2680"/>
        <v>1.6212607686683408E-3</v>
      </c>
      <c r="BD663" s="2">
        <f t="shared" si="2681"/>
        <v>2.1096619627948107E-4</v>
      </c>
      <c r="BE663" s="2">
        <f t="shared" si="2682"/>
        <v>6.2914165657593196E-2</v>
      </c>
      <c r="BF663" s="2">
        <f t="shared" si="2683"/>
        <v>0.91392290197007753</v>
      </c>
      <c r="BG663" s="17">
        <f t="shared" si="2684"/>
        <v>2.1330705407381505E-2</v>
      </c>
      <c r="BH663" s="2">
        <f t="shared" si="2685"/>
        <v>2.5040171397964651E-2</v>
      </c>
      <c r="BI663" s="2">
        <f t="shared" si="2686"/>
        <v>3.2583467237993218E-3</v>
      </c>
      <c r="BJ663" s="2">
        <f t="shared" si="2687"/>
        <v>0.97170148187823602</v>
      </c>
    </row>
    <row r="664" spans="1:62" ht="15.6" customHeight="1">
      <c r="A664" s="4">
        <v>44553</v>
      </c>
      <c r="B664">
        <f>Foglio1!S435</f>
        <v>8057452</v>
      </c>
      <c r="C664">
        <f>Foglio1!T435</f>
        <v>2909933</v>
      </c>
      <c r="E664">
        <f>Foglio1!R435</f>
        <v>348105</v>
      </c>
      <c r="G664">
        <f>Foglio1!K435</f>
        <v>23635</v>
      </c>
      <c r="H664" s="5">
        <f>Foglio1!I435</f>
        <v>644</v>
      </c>
      <c r="I664" s="5">
        <f>Foglio1!G435</f>
        <v>568</v>
      </c>
      <c r="J664" s="5">
        <f>Foglio1!H435</f>
        <v>76</v>
      </c>
      <c r="K664" s="5">
        <f>Foglio1!V435</f>
        <v>7</v>
      </c>
      <c r="M664" s="5">
        <f>Foglio1!J435</f>
        <v>22991</v>
      </c>
      <c r="N664" s="5">
        <f>Foglio1!N435</f>
        <v>317074</v>
      </c>
      <c r="O664" s="5">
        <f>Foglio1!O435</f>
        <v>7396</v>
      </c>
      <c r="Q664">
        <f t="shared" si="2653"/>
        <v>644</v>
      </c>
      <c r="R664">
        <f t="shared" si="2654"/>
        <v>325114</v>
      </c>
      <c r="Z664">
        <f t="shared" si="2655"/>
        <v>317074</v>
      </c>
      <c r="AA664">
        <f t="shared" si="2656"/>
        <v>22991</v>
      </c>
      <c r="AB664">
        <f t="shared" si="2657"/>
        <v>644</v>
      </c>
      <c r="AC664">
        <f t="shared" si="2658"/>
        <v>7396</v>
      </c>
      <c r="AE664" s="3">
        <f t="shared" si="2659"/>
        <v>41651</v>
      </c>
      <c r="AF664" s="3">
        <f t="shared" si="2660"/>
        <v>2078</v>
      </c>
      <c r="AG664" s="3">
        <f t="shared" si="2661"/>
        <v>1231</v>
      </c>
      <c r="AH664" s="3">
        <f t="shared" si="2662"/>
        <v>10</v>
      </c>
      <c r="AI664" s="3">
        <f t="shared" si="2663"/>
        <v>3</v>
      </c>
      <c r="AJ664" s="3">
        <f t="shared" si="2664"/>
        <v>1221</v>
      </c>
      <c r="AK664" s="3">
        <f t="shared" si="2665"/>
        <v>832</v>
      </c>
      <c r="AL664" s="3">
        <f t="shared" si="2666"/>
        <v>15</v>
      </c>
      <c r="AM664" s="3"/>
      <c r="AN664" s="3">
        <f t="shared" si="2667"/>
        <v>39573</v>
      </c>
      <c r="AO664" s="3">
        <f t="shared" si="2668"/>
        <v>2078</v>
      </c>
      <c r="AQ664" s="6">
        <f t="shared" si="2669"/>
        <v>5.1961120292282701E-3</v>
      </c>
      <c r="AR664" s="6">
        <f t="shared" si="2670"/>
        <v>6.0053117242296122E-3</v>
      </c>
      <c r="AS664" s="6">
        <f t="shared" si="2671"/>
        <v>5.4945545438314584E-2</v>
      </c>
      <c r="AT664" s="6">
        <f t="shared" si="2672"/>
        <v>1.5772870662460567E-2</v>
      </c>
      <c r="AU664" s="6">
        <f t="shared" si="2673"/>
        <v>4.1095890410958902E-2</v>
      </c>
      <c r="AV664" s="6">
        <f t="shared" si="2674"/>
        <v>5.6086357372531009E-2</v>
      </c>
      <c r="AW664" s="6">
        <f t="shared" si="2675"/>
        <v>2.6308965918505449E-3</v>
      </c>
      <c r="AX664" s="6">
        <f t="shared" si="2676"/>
        <v>2.0322449532583662E-3</v>
      </c>
      <c r="AZ664" s="2">
        <f t="shared" si="2677"/>
        <v>4.3202863634806639E-2</v>
      </c>
      <c r="BA664" s="17">
        <f t="shared" si="2678"/>
        <v>4.9890758925355931E-2</v>
      </c>
      <c r="BB664" s="2">
        <f t="shared" si="2679"/>
        <v>1.850016518004625E-3</v>
      </c>
      <c r="BC664" s="2">
        <f t="shared" si="2680"/>
        <v>1.6316915873084272E-3</v>
      </c>
      <c r="BD664" s="2">
        <f t="shared" si="2681"/>
        <v>2.18324930696198E-4</v>
      </c>
      <c r="BE664" s="2">
        <f t="shared" si="2682"/>
        <v>6.604616423205642E-2</v>
      </c>
      <c r="BF664" s="2">
        <f t="shared" si="2683"/>
        <v>0.91085735625745101</v>
      </c>
      <c r="BG664" s="17">
        <f t="shared" si="2684"/>
        <v>2.1246462992487898E-2</v>
      </c>
      <c r="BH664" s="2">
        <f t="shared" si="2685"/>
        <v>2.4032155701290459E-2</v>
      </c>
      <c r="BI664" s="2">
        <f t="shared" si="2686"/>
        <v>3.2155701290459064E-3</v>
      </c>
      <c r="BJ664" s="2">
        <f t="shared" si="2687"/>
        <v>0.97275227416966359</v>
      </c>
    </row>
    <row r="665" spans="1:62" ht="15.6" customHeight="1">
      <c r="A665" s="4">
        <v>44554</v>
      </c>
      <c r="B665">
        <f>Foglio1!S436</f>
        <v>8100651</v>
      </c>
      <c r="C665">
        <f>Foglio1!T436</f>
        <v>2921688</v>
      </c>
      <c r="E665">
        <f>Foglio1!R436</f>
        <v>350236</v>
      </c>
      <c r="G665">
        <f>Foglio1!K436</f>
        <v>25165</v>
      </c>
      <c r="H665" s="5">
        <f>Foglio1!I436</f>
        <v>664</v>
      </c>
      <c r="I665" s="5">
        <f>Foglio1!G436</f>
        <v>591</v>
      </c>
      <c r="J665" s="5">
        <f>Foglio1!H436</f>
        <v>73</v>
      </c>
      <c r="K665" s="5">
        <f>Foglio1!V436</f>
        <v>5</v>
      </c>
      <c r="M665" s="5">
        <f>Foglio1!J436</f>
        <v>24501</v>
      </c>
      <c r="N665" s="5">
        <f>Foglio1!N436</f>
        <v>317667</v>
      </c>
      <c r="O665" s="5">
        <f>Foglio1!O436</f>
        <v>7404</v>
      </c>
      <c r="Q665">
        <f t="shared" si="2653"/>
        <v>664</v>
      </c>
      <c r="R665">
        <f t="shared" si="2654"/>
        <v>325735</v>
      </c>
      <c r="Z665">
        <f t="shared" si="2655"/>
        <v>317667</v>
      </c>
      <c r="AA665">
        <f t="shared" si="2656"/>
        <v>24501</v>
      </c>
      <c r="AB665">
        <f t="shared" si="2657"/>
        <v>664</v>
      </c>
      <c r="AC665">
        <f t="shared" si="2658"/>
        <v>7404</v>
      </c>
      <c r="AE665" s="3">
        <f t="shared" si="2659"/>
        <v>43199</v>
      </c>
      <c r="AF665" s="3">
        <f t="shared" si="2660"/>
        <v>2131</v>
      </c>
      <c r="AG665" s="3">
        <f t="shared" si="2661"/>
        <v>1530</v>
      </c>
      <c r="AH665" s="3">
        <f t="shared" si="2662"/>
        <v>20</v>
      </c>
      <c r="AI665" s="3">
        <f t="shared" si="2663"/>
        <v>-3</v>
      </c>
      <c r="AJ665" s="3">
        <f t="shared" si="2664"/>
        <v>1510</v>
      </c>
      <c r="AK665" s="3">
        <f t="shared" si="2665"/>
        <v>593</v>
      </c>
      <c r="AL665" s="3">
        <f t="shared" si="2666"/>
        <v>8</v>
      </c>
      <c r="AM665" s="3"/>
      <c r="AN665" s="3">
        <f t="shared" si="2667"/>
        <v>41068</v>
      </c>
      <c r="AO665" s="3">
        <f t="shared" si="2668"/>
        <v>2131</v>
      </c>
      <c r="AQ665" s="6">
        <f t="shared" si="2669"/>
        <v>5.3613723047931279E-3</v>
      </c>
      <c r="AR665" s="6">
        <f t="shared" si="2670"/>
        <v>6.1217161488631303E-3</v>
      </c>
      <c r="AS665" s="6">
        <f t="shared" si="2671"/>
        <v>6.4734503913687333E-2</v>
      </c>
      <c r="AT665" s="6">
        <f t="shared" si="2672"/>
        <v>3.1055900621118012E-2</v>
      </c>
      <c r="AU665" s="6">
        <f t="shared" si="2673"/>
        <v>-3.9473684210526314E-2</v>
      </c>
      <c r="AV665" s="6">
        <f t="shared" si="2674"/>
        <v>6.5677873950676355E-2</v>
      </c>
      <c r="AW665" s="6">
        <f t="shared" si="2675"/>
        <v>1.8702258778707809E-3</v>
      </c>
      <c r="AX665" s="6">
        <f t="shared" si="2676"/>
        <v>1.081665765278529E-3</v>
      </c>
      <c r="AZ665" s="2">
        <f t="shared" si="2677"/>
        <v>4.323553748951782E-2</v>
      </c>
      <c r="BA665" s="17">
        <f t="shared" si="2678"/>
        <v>4.9329845598277737E-2</v>
      </c>
      <c r="BB665" s="2">
        <f t="shared" si="2679"/>
        <v>1.8958645027924029E-3</v>
      </c>
      <c r="BC665" s="2">
        <f t="shared" si="2680"/>
        <v>1.6874336161902259E-3</v>
      </c>
      <c r="BD665" s="2">
        <f t="shared" si="2681"/>
        <v>2.0843088660217683E-4</v>
      </c>
      <c r="BE665" s="2">
        <f t="shared" si="2682"/>
        <v>6.9955687022464852E-2</v>
      </c>
      <c r="BF665" s="2">
        <f t="shared" si="2683"/>
        <v>0.90700841718155756</v>
      </c>
      <c r="BG665" s="17">
        <f t="shared" si="2684"/>
        <v>2.1140031293185167E-2</v>
      </c>
      <c r="BH665" s="2">
        <f t="shared" si="2685"/>
        <v>2.3484999006556727E-2</v>
      </c>
      <c r="BI665" s="2">
        <f t="shared" si="2686"/>
        <v>2.9008543612159747E-3</v>
      </c>
      <c r="BJ665" s="2">
        <f t="shared" si="2687"/>
        <v>0.97361414663222734</v>
      </c>
    </row>
    <row r="666" spans="1:62" ht="15.6" customHeight="1">
      <c r="A666" s="4">
        <v>44555</v>
      </c>
      <c r="B666">
        <f>Foglio1!S437</f>
        <v>8149002</v>
      </c>
      <c r="C666">
        <f>Foglio1!T437</f>
        <v>2935299</v>
      </c>
      <c r="E666">
        <f>Foglio1!R437</f>
        <v>352682</v>
      </c>
      <c r="G666">
        <f>Foglio1!K437</f>
        <v>27075</v>
      </c>
      <c r="H666" s="5">
        <f>Foglio1!I437</f>
        <v>673</v>
      </c>
      <c r="I666" s="5">
        <f>Foglio1!G437</f>
        <v>597</v>
      </c>
      <c r="J666" s="5">
        <f>Foglio1!H437</f>
        <v>76</v>
      </c>
      <c r="K666" s="5">
        <f>Foglio1!V437</f>
        <v>5</v>
      </c>
      <c r="M666" s="5">
        <f>Foglio1!J437</f>
        <v>26402</v>
      </c>
      <c r="N666" s="5">
        <f>Foglio1!N437</f>
        <v>318190</v>
      </c>
      <c r="O666" s="5">
        <f>Foglio1!O437</f>
        <v>7417</v>
      </c>
      <c r="Q666">
        <f t="shared" si="2653"/>
        <v>673</v>
      </c>
      <c r="R666">
        <f t="shared" si="2654"/>
        <v>326280</v>
      </c>
      <c r="Z666">
        <f t="shared" si="2655"/>
        <v>318190</v>
      </c>
      <c r="AA666">
        <f t="shared" si="2656"/>
        <v>26402</v>
      </c>
      <c r="AB666">
        <f t="shared" si="2657"/>
        <v>673</v>
      </c>
      <c r="AC666">
        <f t="shared" si="2658"/>
        <v>7417</v>
      </c>
      <c r="AE666" s="3">
        <f t="shared" si="2659"/>
        <v>48351</v>
      </c>
      <c r="AF666" s="3">
        <f t="shared" si="2660"/>
        <v>2446</v>
      </c>
      <c r="AG666" s="3">
        <f t="shared" si="2661"/>
        <v>1910</v>
      </c>
      <c r="AH666" s="3">
        <f t="shared" si="2662"/>
        <v>9</v>
      </c>
      <c r="AI666" s="3">
        <f t="shared" si="2663"/>
        <v>3</v>
      </c>
      <c r="AJ666" s="3">
        <f t="shared" si="2664"/>
        <v>1901</v>
      </c>
      <c r="AK666" s="3">
        <f t="shared" si="2665"/>
        <v>523</v>
      </c>
      <c r="AL666" s="3">
        <f t="shared" si="2666"/>
        <v>13</v>
      </c>
      <c r="AM666" s="3"/>
      <c r="AN666" s="3">
        <f t="shared" si="2667"/>
        <v>45905</v>
      </c>
      <c r="AO666" s="3">
        <f t="shared" si="2668"/>
        <v>2446</v>
      </c>
      <c r="AQ666" s="6">
        <f t="shared" si="2669"/>
        <v>5.9687795462364688E-3</v>
      </c>
      <c r="AR666" s="6">
        <f t="shared" si="2670"/>
        <v>6.983862309985267E-3</v>
      </c>
      <c r="AS666" s="6">
        <f t="shared" si="2671"/>
        <v>7.5899066163322079E-2</v>
      </c>
      <c r="AT666" s="6">
        <f t="shared" si="2672"/>
        <v>1.355421686746988E-2</v>
      </c>
      <c r="AU666" s="6">
        <f t="shared" si="2673"/>
        <v>4.1095890410958902E-2</v>
      </c>
      <c r="AV666" s="6">
        <f t="shared" si="2674"/>
        <v>7.7588669850210193E-2</v>
      </c>
      <c r="AW666" s="6">
        <f t="shared" si="2675"/>
        <v>1.6463781255213793E-3</v>
      </c>
      <c r="AX666" s="6">
        <f t="shared" si="2676"/>
        <v>1.7558076715289033E-3</v>
      </c>
      <c r="AZ666" s="2">
        <f t="shared" si="2677"/>
        <v>4.3279164736982519E-2</v>
      </c>
      <c r="BA666" s="17">
        <f t="shared" si="2678"/>
        <v>5.0588405617257137E-2</v>
      </c>
      <c r="BB666" s="2">
        <f t="shared" si="2679"/>
        <v>1.9082346136179333E-3</v>
      </c>
      <c r="BC666" s="2">
        <f t="shared" si="2680"/>
        <v>1.692743037637305E-3</v>
      </c>
      <c r="BD666" s="2">
        <f t="shared" si="2681"/>
        <v>2.1549157598062845E-4</v>
      </c>
      <c r="BE666" s="2">
        <f t="shared" si="2682"/>
        <v>7.4860639329480949E-2</v>
      </c>
      <c r="BF666" s="2">
        <f t="shared" si="2683"/>
        <v>0.90220084949047585</v>
      </c>
      <c r="BG666" s="17">
        <f t="shared" si="2684"/>
        <v>2.1030276566425279E-2</v>
      </c>
      <c r="BH666" s="2">
        <f t="shared" si="2685"/>
        <v>2.2049861495844876E-2</v>
      </c>
      <c r="BI666" s="2">
        <f t="shared" si="2686"/>
        <v>2.8070175438596489E-3</v>
      </c>
      <c r="BJ666" s="2">
        <f t="shared" si="2687"/>
        <v>0.97514312096029543</v>
      </c>
    </row>
    <row r="667" spans="1:62" ht="15.6" customHeight="1">
      <c r="A667" s="4">
        <v>44556</v>
      </c>
      <c r="B667">
        <f>Foglio1!S438</f>
        <v>8164336</v>
      </c>
      <c r="C667">
        <f>Foglio1!T438</f>
        <v>2942765</v>
      </c>
      <c r="E667">
        <f>Foglio1!R438</f>
        <v>354409</v>
      </c>
      <c r="G667">
        <f>Foglio1!K438</f>
        <v>28529</v>
      </c>
      <c r="H667" s="5">
        <f>Foglio1!I438</f>
        <v>710</v>
      </c>
      <c r="I667" s="5">
        <f>Foglio1!G438</f>
        <v>633</v>
      </c>
      <c r="J667" s="5">
        <f>Foglio1!H438</f>
        <v>77</v>
      </c>
      <c r="K667" s="5">
        <f>Foglio1!V438</f>
        <v>10</v>
      </c>
      <c r="M667" s="5">
        <f>Foglio1!J438</f>
        <v>27819</v>
      </c>
      <c r="N667" s="5">
        <f>Foglio1!N438</f>
        <v>318453</v>
      </c>
      <c r="O667" s="5">
        <f>Foglio1!O438</f>
        <v>7427</v>
      </c>
      <c r="Q667">
        <f t="shared" si="2653"/>
        <v>710</v>
      </c>
      <c r="R667">
        <f t="shared" si="2654"/>
        <v>326590</v>
      </c>
      <c r="Z667">
        <f t="shared" si="2655"/>
        <v>318453</v>
      </c>
      <c r="AA667">
        <f t="shared" si="2656"/>
        <v>27819</v>
      </c>
      <c r="AB667">
        <f t="shared" si="2657"/>
        <v>710</v>
      </c>
      <c r="AC667">
        <f t="shared" si="2658"/>
        <v>7427</v>
      </c>
      <c r="AE667" s="3">
        <f t="shared" si="2659"/>
        <v>15334</v>
      </c>
      <c r="AF667" s="3">
        <f t="shared" si="2660"/>
        <v>1727</v>
      </c>
      <c r="AG667" s="3">
        <f t="shared" si="2661"/>
        <v>1454</v>
      </c>
      <c r="AH667" s="3">
        <f t="shared" si="2662"/>
        <v>37</v>
      </c>
      <c r="AI667" s="3">
        <f t="shared" si="2663"/>
        <v>1</v>
      </c>
      <c r="AJ667" s="3">
        <f t="shared" si="2664"/>
        <v>1417</v>
      </c>
      <c r="AK667" s="3">
        <f t="shared" si="2665"/>
        <v>263</v>
      </c>
      <c r="AL667" s="3">
        <f t="shared" si="2666"/>
        <v>10</v>
      </c>
      <c r="AM667" s="3"/>
      <c r="AN667" s="3">
        <f t="shared" si="2667"/>
        <v>13607</v>
      </c>
      <c r="AO667" s="3">
        <f t="shared" si="2668"/>
        <v>1727</v>
      </c>
      <c r="AQ667" s="6">
        <f t="shared" si="2669"/>
        <v>1.8817028146514137E-3</v>
      </c>
      <c r="AR667" s="6">
        <f t="shared" si="2670"/>
        <v>4.8967625226124384E-3</v>
      </c>
      <c r="AS667" s="6">
        <f t="shared" si="2671"/>
        <v>5.3702677746999078E-2</v>
      </c>
      <c r="AT667" s="6">
        <f t="shared" si="2672"/>
        <v>5.4977711738484397E-2</v>
      </c>
      <c r="AU667" s="6">
        <f t="shared" si="2673"/>
        <v>1.3157894736842105E-2</v>
      </c>
      <c r="AV667" s="6">
        <f t="shared" si="2674"/>
        <v>5.3670176501780166E-2</v>
      </c>
      <c r="AW667" s="6">
        <f t="shared" si="2675"/>
        <v>8.2655017442408629E-4</v>
      </c>
      <c r="AX667" s="6">
        <f t="shared" si="2676"/>
        <v>1.348254011055683E-3</v>
      </c>
      <c r="AZ667" s="2">
        <f t="shared" si="2677"/>
        <v>4.3409408921925803E-2</v>
      </c>
      <c r="BA667" s="17">
        <f t="shared" si="2678"/>
        <v>0.11262553802008608</v>
      </c>
      <c r="BB667" s="2">
        <f t="shared" si="2679"/>
        <v>2.0033351297512195E-3</v>
      </c>
      <c r="BC667" s="2">
        <f t="shared" si="2680"/>
        <v>1.7860720241303126E-3</v>
      </c>
      <c r="BD667" s="2">
        <f t="shared" si="2681"/>
        <v>2.1726310562090691E-4</v>
      </c>
      <c r="BE667" s="2">
        <f t="shared" si="2682"/>
        <v>7.8494056302181939E-2</v>
      </c>
      <c r="BF667" s="2">
        <f t="shared" si="2683"/>
        <v>0.89854659447135932</v>
      </c>
      <c r="BG667" s="17">
        <f t="shared" si="2684"/>
        <v>2.0956014096707477E-2</v>
      </c>
      <c r="BH667" s="2">
        <f t="shared" si="2685"/>
        <v>2.2187949104420065E-2</v>
      </c>
      <c r="BI667" s="2">
        <f t="shared" si="2686"/>
        <v>2.6990080269199764E-3</v>
      </c>
      <c r="BJ667" s="2">
        <f t="shared" si="2687"/>
        <v>0.97511304286865996</v>
      </c>
    </row>
    <row r="668" spans="1:62" ht="15.6" customHeight="1">
      <c r="A668" s="4">
        <v>44557</v>
      </c>
      <c r="B668">
        <f>Foglio1!S439</f>
        <v>8182490</v>
      </c>
      <c r="C668">
        <f>Foglio1!T439</f>
        <v>2949655</v>
      </c>
      <c r="E668">
        <f>Foglio1!R439</f>
        <v>356496</v>
      </c>
      <c r="G668">
        <f>Foglio1!K439</f>
        <v>29864</v>
      </c>
      <c r="H668" s="5">
        <f>Foglio1!I439</f>
        <v>738</v>
      </c>
      <c r="I668" s="5">
        <f>Foglio1!G439</f>
        <v>657</v>
      </c>
      <c r="J668" s="5">
        <f>Foglio1!H439</f>
        <v>81</v>
      </c>
      <c r="K668" s="5">
        <f>Foglio1!V439</f>
        <v>7</v>
      </c>
      <c r="M668" s="5">
        <f>Foglio1!J439</f>
        <v>29126</v>
      </c>
      <c r="N668" s="5">
        <f>Foglio1!N439</f>
        <v>319185</v>
      </c>
      <c r="O668" s="5">
        <f>Foglio1!O439</f>
        <v>7447</v>
      </c>
      <c r="Q668">
        <f t="shared" ref="Q668:Q674" si="2688">H668+L668</f>
        <v>738</v>
      </c>
      <c r="R668">
        <f t="shared" ref="R668:R674" si="2689">Q668+N668+O668</f>
        <v>327370</v>
      </c>
      <c r="Z668">
        <f t="shared" ref="Z668:Z674" si="2690">N668</f>
        <v>319185</v>
      </c>
      <c r="AA668">
        <f t="shared" ref="AA668:AA674" si="2691">M668</f>
        <v>29126</v>
      </c>
      <c r="AB668">
        <f t="shared" ref="AB668:AB674" si="2692">H668</f>
        <v>738</v>
      </c>
      <c r="AC668">
        <f t="shared" ref="AC668:AC674" si="2693">O668</f>
        <v>7447</v>
      </c>
      <c r="AE668" s="3">
        <f t="shared" ref="AE668:AE674" si="2694">B668-B667</f>
        <v>18154</v>
      </c>
      <c r="AF668" s="3">
        <f t="shared" ref="AF668:AF674" si="2695">E668-E667</f>
        <v>2087</v>
      </c>
      <c r="AG668" s="3">
        <f t="shared" ref="AG668:AG674" si="2696">G668-G667</f>
        <v>1335</v>
      </c>
      <c r="AH668" s="3">
        <f t="shared" ref="AH668:AH674" si="2697">H668-H667</f>
        <v>28</v>
      </c>
      <c r="AI668" s="3">
        <f t="shared" ref="AI668:AI674" si="2698">J668-J667</f>
        <v>4</v>
      </c>
      <c r="AJ668" s="3">
        <f t="shared" ref="AJ668:AJ674" si="2699">M668-M667</f>
        <v>1307</v>
      </c>
      <c r="AK668" s="3">
        <f t="shared" ref="AK668:AK674" si="2700">N668-N667</f>
        <v>732</v>
      </c>
      <c r="AL668" s="3">
        <f t="shared" ref="AL668:AL674" si="2701">O668-O667</f>
        <v>20</v>
      </c>
      <c r="AM668" s="3"/>
      <c r="AN668" s="3">
        <f t="shared" ref="AN668:AN674" si="2702">AE668-AF668</f>
        <v>16067</v>
      </c>
      <c r="AO668" s="3">
        <f t="shared" ref="AO668:AO674" si="2703">AF668</f>
        <v>2087</v>
      </c>
      <c r="AQ668" s="6">
        <f t="shared" ref="AQ668:AQ674" si="2704">(B668-B667)/B667</f>
        <v>2.2235733561186116E-3</v>
      </c>
      <c r="AR668" s="6">
        <f t="shared" ref="AR668:AR674" si="2705">(E668-E667)/E667</f>
        <v>5.8886766419588669E-3</v>
      </c>
      <c r="AS668" s="6">
        <f t="shared" ref="AS668:AS674" si="2706">(G668-G667)/G667</f>
        <v>4.6794489817378805E-2</v>
      </c>
      <c r="AT668" s="6">
        <f t="shared" ref="AT668:AT674" si="2707">(H668-H667)/H667</f>
        <v>3.9436619718309862E-2</v>
      </c>
      <c r="AU668" s="6">
        <f t="shared" ref="AU668:AU674" si="2708">(J668-J667)/J667</f>
        <v>5.1948051948051951E-2</v>
      </c>
      <c r="AV668" s="6">
        <f t="shared" ref="AV668:AV674" si="2709">(M668-M667)/M667</f>
        <v>4.6982278299004275E-2</v>
      </c>
      <c r="AW668" s="6">
        <f t="shared" ref="AW668:AW674" si="2710">(N668-N667)/N667</f>
        <v>2.298612354099349E-3</v>
      </c>
      <c r="AX668" s="6">
        <f t="shared" ref="AX668:AX674" si="2711">(O668-O667)/O667</f>
        <v>2.6928773394371886E-3</v>
      </c>
      <c r="AZ668" s="2">
        <f t="shared" ref="AZ668:AZ674" si="2712">E668/B668</f>
        <v>4.3568155903643026E-2</v>
      </c>
      <c r="BA668" s="17">
        <f t="shared" ref="BA668:BA674" si="2713">AF668/AE668</f>
        <v>0.11496089016194778</v>
      </c>
      <c r="BB668" s="2">
        <f t="shared" ref="BB668:BB674" si="2714">H668/E668</f>
        <v>2.0701494546923388E-3</v>
      </c>
      <c r="BC668" s="2">
        <f t="shared" ref="BC668:BC674" si="2715">(H668-J668)/E668</f>
        <v>1.842937929177326E-3</v>
      </c>
      <c r="BD668" s="2">
        <f t="shared" ref="BD668:BD674" si="2716">J668/E668</f>
        <v>2.272115255150128E-4</v>
      </c>
      <c r="BE668" s="2">
        <f t="shared" ref="BE668:BE674" si="2717">M668/E668</f>
        <v>8.1700776446299542E-2</v>
      </c>
      <c r="BF668" s="2">
        <f t="shared" ref="BF668:BF674" si="2718">N668/E668</f>
        <v>0.89533963915443648</v>
      </c>
      <c r="BG668" s="17">
        <f t="shared" ref="BG668:BG674" si="2719">O668/E668</f>
        <v>2.0889434944571607E-2</v>
      </c>
      <c r="BH668" s="2">
        <f t="shared" ref="BH668:BH674" si="2720">I668/G668</f>
        <v>2.1999732118939189E-2</v>
      </c>
      <c r="BI668" s="2">
        <f t="shared" ref="BI668:BI674" si="2721">J668/G668</f>
        <v>2.712295740691133E-3</v>
      </c>
      <c r="BJ668" s="2">
        <f t="shared" ref="BJ668:BJ674" si="2722">M668/G668</f>
        <v>0.97528797214036966</v>
      </c>
    </row>
    <row r="669" spans="1:62" ht="15.6" customHeight="1">
      <c r="A669" s="4">
        <v>44558</v>
      </c>
      <c r="B669">
        <f>Foglio1!S440</f>
        <v>8232822</v>
      </c>
      <c r="C669">
        <f>Foglio1!T440</f>
        <v>2961533</v>
      </c>
      <c r="E669">
        <f>Foglio1!R440</f>
        <v>359315</v>
      </c>
      <c r="G669">
        <f>Foglio1!K440</f>
        <v>32143</v>
      </c>
      <c r="H669" s="5">
        <f>Foglio1!I440</f>
        <v>773</v>
      </c>
      <c r="I669" s="5">
        <f>Foglio1!G440</f>
        <v>685</v>
      </c>
      <c r="J669" s="5">
        <f>Foglio1!H440</f>
        <v>88</v>
      </c>
      <c r="K669" s="5">
        <f>Foglio1!V440</f>
        <v>9</v>
      </c>
      <c r="M669" s="5">
        <f>Foglio1!J440</f>
        <v>31370</v>
      </c>
      <c r="N669" s="5">
        <f>Foglio1!N440</f>
        <v>319697</v>
      </c>
      <c r="O669" s="5">
        <f>Foglio1!O440</f>
        <v>7475</v>
      </c>
      <c r="Q669">
        <f t="shared" si="2688"/>
        <v>773</v>
      </c>
      <c r="R669">
        <f t="shared" si="2689"/>
        <v>327945</v>
      </c>
      <c r="Z669">
        <f t="shared" si="2690"/>
        <v>319697</v>
      </c>
      <c r="AA669">
        <f t="shared" si="2691"/>
        <v>31370</v>
      </c>
      <c r="AB669">
        <f t="shared" si="2692"/>
        <v>773</v>
      </c>
      <c r="AC669">
        <f t="shared" si="2693"/>
        <v>7475</v>
      </c>
      <c r="AE669" s="3">
        <f t="shared" si="2694"/>
        <v>50332</v>
      </c>
      <c r="AF669" s="3">
        <f t="shared" si="2695"/>
        <v>2819</v>
      </c>
      <c r="AG669" s="3">
        <f t="shared" si="2696"/>
        <v>2279</v>
      </c>
      <c r="AH669" s="3">
        <f t="shared" si="2697"/>
        <v>35</v>
      </c>
      <c r="AI669" s="3">
        <f t="shared" si="2698"/>
        <v>7</v>
      </c>
      <c r="AJ669" s="3">
        <f t="shared" si="2699"/>
        <v>2244</v>
      </c>
      <c r="AK669" s="3">
        <f t="shared" si="2700"/>
        <v>512</v>
      </c>
      <c r="AL669" s="3">
        <f t="shared" si="2701"/>
        <v>28</v>
      </c>
      <c r="AM669" s="3"/>
      <c r="AN669" s="3">
        <f t="shared" si="2702"/>
        <v>47513</v>
      </c>
      <c r="AO669" s="3">
        <f t="shared" si="2703"/>
        <v>2819</v>
      </c>
      <c r="AQ669" s="6">
        <f t="shared" si="2704"/>
        <v>6.1511838083517364E-3</v>
      </c>
      <c r="AR669" s="6">
        <f t="shared" si="2705"/>
        <v>7.9075221040348278E-3</v>
      </c>
      <c r="AS669" s="6">
        <f t="shared" si="2706"/>
        <v>7.6312617197964103E-2</v>
      </c>
      <c r="AT669" s="6">
        <f t="shared" si="2707"/>
        <v>4.7425474254742549E-2</v>
      </c>
      <c r="AU669" s="6">
        <f t="shared" si="2708"/>
        <v>8.6419753086419748E-2</v>
      </c>
      <c r="AV669" s="6">
        <f t="shared" si="2709"/>
        <v>7.7044564993476616E-2</v>
      </c>
      <c r="AW669" s="6">
        <f t="shared" si="2710"/>
        <v>1.6040854050158998E-3</v>
      </c>
      <c r="AX669" s="6">
        <f t="shared" si="2711"/>
        <v>3.7599033167718546E-3</v>
      </c>
      <c r="AZ669" s="2">
        <f t="shared" si="2712"/>
        <v>4.364420851076338E-2</v>
      </c>
      <c r="BA669" s="17">
        <f t="shared" si="2713"/>
        <v>5.6008106174998011E-2</v>
      </c>
      <c r="BB669" s="2">
        <f t="shared" si="2714"/>
        <v>2.1513156979252189E-3</v>
      </c>
      <c r="BC669" s="2">
        <f t="shared" si="2715"/>
        <v>1.9064052433101874E-3</v>
      </c>
      <c r="BD669" s="2">
        <f t="shared" si="2716"/>
        <v>2.4491045461503137E-4</v>
      </c>
      <c r="BE669" s="2">
        <f t="shared" si="2717"/>
        <v>8.7305010923562895E-2</v>
      </c>
      <c r="BF669" s="2">
        <f t="shared" si="2718"/>
        <v>0.88974020010297372</v>
      </c>
      <c r="BG669" s="17">
        <f t="shared" si="2719"/>
        <v>2.0803473275538178E-2</v>
      </c>
      <c r="BH669" s="2">
        <f t="shared" si="2720"/>
        <v>2.1311016395482687E-2</v>
      </c>
      <c r="BI669" s="2">
        <f t="shared" si="2721"/>
        <v>2.7377656099306226E-3</v>
      </c>
      <c r="BJ669" s="2">
        <f t="shared" si="2722"/>
        <v>0.97595121799458673</v>
      </c>
    </row>
    <row r="670" spans="1:62" ht="15.6" customHeight="1">
      <c r="A670" s="4">
        <v>44559</v>
      </c>
      <c r="B670">
        <f>Foglio1!S441</f>
        <v>8288453</v>
      </c>
      <c r="C670">
        <f>Foglio1!T441</f>
        <v>2977862</v>
      </c>
      <c r="E670">
        <f>Foglio1!R441</f>
        <v>363044</v>
      </c>
      <c r="G670">
        <f>Foglio1!K441</f>
        <v>35228</v>
      </c>
      <c r="H670" s="5">
        <f>Foglio1!I441</f>
        <v>792</v>
      </c>
      <c r="I670" s="5">
        <f>Foglio1!G441</f>
        <v>703</v>
      </c>
      <c r="J670" s="5">
        <f>Foglio1!H441</f>
        <v>89</v>
      </c>
      <c r="K670" s="5">
        <f>Foglio1!V441</f>
        <v>7</v>
      </c>
      <c r="M670" s="5">
        <f>Foglio1!J441</f>
        <v>34436</v>
      </c>
      <c r="N670" s="5">
        <f>Foglio1!N441</f>
        <v>320335</v>
      </c>
      <c r="O670" s="5">
        <f>Foglio1!O441</f>
        <v>7481</v>
      </c>
      <c r="Q670">
        <f t="shared" si="2688"/>
        <v>792</v>
      </c>
      <c r="R670">
        <f t="shared" si="2689"/>
        <v>328608</v>
      </c>
      <c r="Z670">
        <f t="shared" si="2690"/>
        <v>320335</v>
      </c>
      <c r="AA670">
        <f t="shared" si="2691"/>
        <v>34436</v>
      </c>
      <c r="AB670">
        <f t="shared" si="2692"/>
        <v>792</v>
      </c>
      <c r="AC670">
        <f t="shared" si="2693"/>
        <v>7481</v>
      </c>
      <c r="AE670" s="3">
        <f t="shared" si="2694"/>
        <v>55631</v>
      </c>
      <c r="AF670" s="3">
        <f t="shared" si="2695"/>
        <v>3729</v>
      </c>
      <c r="AG670" s="3">
        <f t="shared" si="2696"/>
        <v>3085</v>
      </c>
      <c r="AH670" s="3">
        <f t="shared" si="2697"/>
        <v>19</v>
      </c>
      <c r="AI670" s="3">
        <f t="shared" si="2698"/>
        <v>1</v>
      </c>
      <c r="AJ670" s="3">
        <f t="shared" si="2699"/>
        <v>3066</v>
      </c>
      <c r="AK670" s="3">
        <f t="shared" si="2700"/>
        <v>638</v>
      </c>
      <c r="AL670" s="3">
        <f t="shared" si="2701"/>
        <v>6</v>
      </c>
      <c r="AM670" s="3"/>
      <c r="AN670" s="3">
        <f t="shared" si="2702"/>
        <v>51902</v>
      </c>
      <c r="AO670" s="3">
        <f t="shared" si="2703"/>
        <v>3729</v>
      </c>
      <c r="AQ670" s="6">
        <f t="shared" si="2704"/>
        <v>6.7572212784389116E-3</v>
      </c>
      <c r="AR670" s="6">
        <f t="shared" si="2705"/>
        <v>1.0378080514311955E-2</v>
      </c>
      <c r="AS670" s="6">
        <f t="shared" si="2706"/>
        <v>9.5977351211772394E-2</v>
      </c>
      <c r="AT670" s="6">
        <f t="shared" si="2707"/>
        <v>2.4579560155239329E-2</v>
      </c>
      <c r="AU670" s="6">
        <f t="shared" si="2708"/>
        <v>1.1363636363636364E-2</v>
      </c>
      <c r="AV670" s="6">
        <f t="shared" si="2709"/>
        <v>9.7736691106152379E-2</v>
      </c>
      <c r="AW670" s="6">
        <f t="shared" si="2710"/>
        <v>1.9956396212663864E-3</v>
      </c>
      <c r="AX670" s="6">
        <f t="shared" si="2711"/>
        <v>8.0267558528428098E-4</v>
      </c>
      <c r="AZ670" s="2">
        <f t="shared" si="2712"/>
        <v>4.3801177372906619E-2</v>
      </c>
      <c r="BA670" s="17">
        <f t="shared" si="2713"/>
        <v>6.7030971940105336E-2</v>
      </c>
      <c r="BB670" s="2">
        <f t="shared" si="2714"/>
        <v>2.1815537510604774E-3</v>
      </c>
      <c r="BC670" s="2">
        <f t="shared" si="2715"/>
        <v>1.9364044027721159E-3</v>
      </c>
      <c r="BD670" s="2">
        <f t="shared" si="2716"/>
        <v>2.4514934828836175E-4</v>
      </c>
      <c r="BE670" s="2">
        <f t="shared" si="2717"/>
        <v>9.4853516378180056E-2</v>
      </c>
      <c r="BF670" s="2">
        <f t="shared" si="2718"/>
        <v>0.88235861217923994</v>
      </c>
      <c r="BG670" s="17">
        <f t="shared" si="2719"/>
        <v>2.0606317691519487E-2</v>
      </c>
      <c r="BH670" s="2">
        <f t="shared" si="2720"/>
        <v>1.9955717043261042E-2</v>
      </c>
      <c r="BI670" s="2">
        <f t="shared" si="2721"/>
        <v>2.5263994549789941E-3</v>
      </c>
      <c r="BJ670" s="2">
        <f t="shared" si="2722"/>
        <v>0.97751788350175994</v>
      </c>
    </row>
    <row r="671" spans="1:62" ht="15.6" customHeight="1">
      <c r="A671" s="4">
        <v>44560</v>
      </c>
      <c r="B671">
        <f>Foglio1!S442</f>
        <v>8344222</v>
      </c>
      <c r="C671">
        <f>Foglio1!T442</f>
        <v>2995960</v>
      </c>
      <c r="E671">
        <f>Foglio1!R442</f>
        <v>367125</v>
      </c>
      <c r="G671">
        <f>Foglio1!K442</f>
        <v>37946</v>
      </c>
      <c r="H671" s="5">
        <f>Foglio1!I442</f>
        <v>834</v>
      </c>
      <c r="I671" s="5">
        <f>Foglio1!G442</f>
        <v>742</v>
      </c>
      <c r="J671" s="5">
        <f>Foglio1!H442</f>
        <v>92</v>
      </c>
      <c r="K671" s="5">
        <f>Foglio1!V442</f>
        <v>6</v>
      </c>
      <c r="M671" s="5">
        <f>Foglio1!J442</f>
        <v>37112</v>
      </c>
      <c r="N671" s="5">
        <f>Foglio1!N442</f>
        <v>321681</v>
      </c>
      <c r="O671" s="5">
        <f>Foglio1!O442</f>
        <v>7498</v>
      </c>
      <c r="Q671">
        <f t="shared" si="2688"/>
        <v>834</v>
      </c>
      <c r="R671">
        <f t="shared" si="2689"/>
        <v>330013</v>
      </c>
      <c r="Z671">
        <f t="shared" si="2690"/>
        <v>321681</v>
      </c>
      <c r="AA671">
        <f t="shared" si="2691"/>
        <v>37112</v>
      </c>
      <c r="AB671">
        <f t="shared" si="2692"/>
        <v>834</v>
      </c>
      <c r="AC671">
        <f t="shared" si="2693"/>
        <v>7498</v>
      </c>
      <c r="AE671" s="3">
        <f t="shared" si="2694"/>
        <v>55769</v>
      </c>
      <c r="AF671" s="3">
        <f t="shared" si="2695"/>
        <v>4081</v>
      </c>
      <c r="AG671" s="3">
        <f t="shared" si="2696"/>
        <v>2718</v>
      </c>
      <c r="AH671" s="3">
        <f t="shared" si="2697"/>
        <v>42</v>
      </c>
      <c r="AI671" s="3">
        <f t="shared" si="2698"/>
        <v>3</v>
      </c>
      <c r="AJ671" s="3">
        <f t="shared" si="2699"/>
        <v>2676</v>
      </c>
      <c r="AK671" s="3">
        <f t="shared" si="2700"/>
        <v>1346</v>
      </c>
      <c r="AL671" s="3">
        <f t="shared" si="2701"/>
        <v>17</v>
      </c>
      <c r="AM671" s="3"/>
      <c r="AN671" s="3">
        <f t="shared" si="2702"/>
        <v>51688</v>
      </c>
      <c r="AO671" s="3">
        <f t="shared" si="2703"/>
        <v>4081</v>
      </c>
      <c r="AQ671" s="6">
        <f t="shared" si="2704"/>
        <v>6.728517372300959E-3</v>
      </c>
      <c r="AR671" s="6">
        <f t="shared" si="2705"/>
        <v>1.1241061689492182E-2</v>
      </c>
      <c r="AS671" s="6">
        <f t="shared" si="2706"/>
        <v>7.7154536164414672E-2</v>
      </c>
      <c r="AT671" s="6">
        <f t="shared" si="2707"/>
        <v>5.3030303030303032E-2</v>
      </c>
      <c r="AU671" s="6">
        <f t="shared" si="2708"/>
        <v>3.3707865168539325E-2</v>
      </c>
      <c r="AV671" s="6">
        <f t="shared" si="2709"/>
        <v>7.7709373911023352E-2</v>
      </c>
      <c r="AW671" s="6">
        <f t="shared" si="2710"/>
        <v>4.201851187038569E-3</v>
      </c>
      <c r="AX671" s="6">
        <f t="shared" si="2711"/>
        <v>2.2724234727977545E-3</v>
      </c>
      <c r="AZ671" s="2">
        <f t="shared" si="2712"/>
        <v>4.399751109210661E-2</v>
      </c>
      <c r="BA671" s="17">
        <f t="shared" si="2713"/>
        <v>7.3176854524915277E-2</v>
      </c>
      <c r="BB671" s="2">
        <f t="shared" si="2714"/>
        <v>2.27170582226762E-3</v>
      </c>
      <c r="BC671" s="2">
        <f t="shared" si="2715"/>
        <v>2.0211099761661558E-3</v>
      </c>
      <c r="BD671" s="2">
        <f t="shared" si="2716"/>
        <v>2.5059584610146406E-4</v>
      </c>
      <c r="BE671" s="2">
        <f t="shared" si="2717"/>
        <v>0.10108818522301669</v>
      </c>
      <c r="BF671" s="2">
        <f t="shared" si="2718"/>
        <v>0.87621654749744637</v>
      </c>
      <c r="BG671" s="17">
        <f t="shared" si="2719"/>
        <v>2.0423561457269323E-2</v>
      </c>
      <c r="BH671" s="2">
        <f t="shared" si="2720"/>
        <v>1.955410319928319E-2</v>
      </c>
      <c r="BI671" s="2">
        <f t="shared" si="2721"/>
        <v>2.4244979708006112E-3</v>
      </c>
      <c r="BJ671" s="2">
        <f t="shared" si="2722"/>
        <v>0.97802139882991623</v>
      </c>
    </row>
    <row r="672" spans="1:62" ht="15.6" customHeight="1">
      <c r="A672" s="4">
        <v>44561</v>
      </c>
      <c r="B672">
        <f>Foglio1!S443</f>
        <v>8406659</v>
      </c>
      <c r="C672">
        <f>Foglio1!T443</f>
        <v>3017380</v>
      </c>
      <c r="E672">
        <f>Foglio1!R443</f>
        <v>372604</v>
      </c>
      <c r="G672">
        <f>Foglio1!K443</f>
        <v>42582</v>
      </c>
      <c r="H672" s="5">
        <f>Foglio1!I443</f>
        <v>847</v>
      </c>
      <c r="I672" s="5">
        <f>Foglio1!G443</f>
        <v>749</v>
      </c>
      <c r="J672" s="5">
        <f>Foglio1!H443</f>
        <v>98</v>
      </c>
      <c r="K672" s="5">
        <f>Foglio1!V443</f>
        <v>12</v>
      </c>
      <c r="M672" s="5">
        <f>Foglio1!J443</f>
        <v>41735</v>
      </c>
      <c r="N672" s="5">
        <f>Foglio1!N443</f>
        <v>322520</v>
      </c>
      <c r="O672" s="5">
        <f>Foglio1!O443</f>
        <v>7502</v>
      </c>
      <c r="Q672">
        <f t="shared" si="2688"/>
        <v>847</v>
      </c>
      <c r="R672">
        <f t="shared" si="2689"/>
        <v>330869</v>
      </c>
      <c r="Z672">
        <f t="shared" si="2690"/>
        <v>322520</v>
      </c>
      <c r="AA672">
        <f t="shared" si="2691"/>
        <v>41735</v>
      </c>
      <c r="AB672">
        <f t="shared" si="2692"/>
        <v>847</v>
      </c>
      <c r="AC672">
        <f t="shared" si="2693"/>
        <v>7502</v>
      </c>
      <c r="AE672" s="3">
        <f t="shared" si="2694"/>
        <v>62437</v>
      </c>
      <c r="AF672" s="3">
        <f t="shared" si="2695"/>
        <v>5479</v>
      </c>
      <c r="AG672" s="3">
        <f t="shared" si="2696"/>
        <v>4636</v>
      </c>
      <c r="AH672" s="3">
        <f t="shared" si="2697"/>
        <v>13</v>
      </c>
      <c r="AI672" s="3">
        <f t="shared" si="2698"/>
        <v>6</v>
      </c>
      <c r="AJ672" s="3">
        <f t="shared" si="2699"/>
        <v>4623</v>
      </c>
      <c r="AK672" s="3">
        <f t="shared" si="2700"/>
        <v>839</v>
      </c>
      <c r="AL672" s="3">
        <f t="shared" si="2701"/>
        <v>4</v>
      </c>
      <c r="AM672" s="3"/>
      <c r="AN672" s="3">
        <f t="shared" si="2702"/>
        <v>56958</v>
      </c>
      <c r="AO672" s="3">
        <f t="shared" si="2703"/>
        <v>5479</v>
      </c>
      <c r="AQ672" s="6">
        <f t="shared" si="2704"/>
        <v>7.4826628534092211E-3</v>
      </c>
      <c r="AR672" s="6">
        <f t="shared" si="2705"/>
        <v>1.492407218249915E-2</v>
      </c>
      <c r="AS672" s="6">
        <f t="shared" si="2706"/>
        <v>0.12217361513730038</v>
      </c>
      <c r="AT672" s="6">
        <f t="shared" si="2707"/>
        <v>1.5587529976019185E-2</v>
      </c>
      <c r="AU672" s="6">
        <f t="shared" si="2708"/>
        <v>6.5217391304347824E-2</v>
      </c>
      <c r="AV672" s="6">
        <f t="shared" si="2709"/>
        <v>0.12456887260185384</v>
      </c>
      <c r="AW672" s="6">
        <f t="shared" si="2710"/>
        <v>2.6081739362909216E-3</v>
      </c>
      <c r="AX672" s="6">
        <f t="shared" si="2711"/>
        <v>5.3347559349159772E-4</v>
      </c>
      <c r="AZ672" s="2">
        <f t="shared" si="2712"/>
        <v>4.432248292692733E-2</v>
      </c>
      <c r="BA672" s="17">
        <f t="shared" si="2713"/>
        <v>8.7752454474109898E-2</v>
      </c>
      <c r="BB672" s="2">
        <f t="shared" si="2714"/>
        <v>2.2731908406780389E-3</v>
      </c>
      <c r="BC672" s="2">
        <f t="shared" si="2715"/>
        <v>2.0101770244012412E-3</v>
      </c>
      <c r="BD672" s="2">
        <f t="shared" si="2716"/>
        <v>2.6301381627679787E-4</v>
      </c>
      <c r="BE672" s="2">
        <f t="shared" si="2717"/>
        <v>0.11200899614604244</v>
      </c>
      <c r="BF672" s="2">
        <f t="shared" si="2718"/>
        <v>0.8655838369958454</v>
      </c>
      <c r="BG672" s="17">
        <f t="shared" si="2719"/>
        <v>2.0133976017434059E-2</v>
      </c>
      <c r="BH672" s="2">
        <f t="shared" si="2720"/>
        <v>1.758959184632004E-2</v>
      </c>
      <c r="BI672" s="2">
        <f t="shared" si="2721"/>
        <v>2.3014419238175754E-3</v>
      </c>
      <c r="BJ672" s="2">
        <f t="shared" si="2722"/>
        <v>0.98010896622986243</v>
      </c>
    </row>
    <row r="673" spans="1:62" ht="15.6" customHeight="1">
      <c r="A673" s="4">
        <v>44562</v>
      </c>
      <c r="B673">
        <f>Foglio1!S444</f>
        <v>8463049</v>
      </c>
      <c r="C673">
        <f>Foglio1!T444</f>
        <v>3038206</v>
      </c>
      <c r="E673">
        <f>Foglio1!R444</f>
        <v>378368</v>
      </c>
      <c r="G673">
        <f>Foglio1!K444</f>
        <v>47765</v>
      </c>
      <c r="H673" s="5">
        <f>Foglio1!I444</f>
        <v>870</v>
      </c>
      <c r="I673" s="5">
        <f>Foglio1!G444</f>
        <v>768</v>
      </c>
      <c r="J673" s="5">
        <f>Foglio1!H444</f>
        <v>102</v>
      </c>
      <c r="K673" s="5">
        <f>Foglio1!V444</f>
        <v>7</v>
      </c>
      <c r="M673" s="5">
        <f>Foglio1!J444</f>
        <v>46895</v>
      </c>
      <c r="N673" s="5">
        <f>Foglio1!N444</f>
        <v>323089</v>
      </c>
      <c r="O673" s="5">
        <f>Foglio1!O444</f>
        <v>7514</v>
      </c>
      <c r="Q673">
        <f t="shared" si="2688"/>
        <v>870</v>
      </c>
      <c r="R673">
        <f t="shared" si="2689"/>
        <v>331473</v>
      </c>
      <c r="Z673">
        <f t="shared" si="2690"/>
        <v>323089</v>
      </c>
      <c r="AA673">
        <f t="shared" si="2691"/>
        <v>46895</v>
      </c>
      <c r="AB673">
        <f t="shared" si="2692"/>
        <v>870</v>
      </c>
      <c r="AC673">
        <f t="shared" si="2693"/>
        <v>7514</v>
      </c>
      <c r="AE673" s="3">
        <f t="shared" si="2694"/>
        <v>56390</v>
      </c>
      <c r="AF673" s="3">
        <f t="shared" si="2695"/>
        <v>5764</v>
      </c>
      <c r="AG673" s="3">
        <f t="shared" si="2696"/>
        <v>5183</v>
      </c>
      <c r="AH673" s="3">
        <f t="shared" si="2697"/>
        <v>23</v>
      </c>
      <c r="AI673" s="3">
        <f t="shared" si="2698"/>
        <v>4</v>
      </c>
      <c r="AJ673" s="3">
        <f t="shared" si="2699"/>
        <v>5160</v>
      </c>
      <c r="AK673" s="3">
        <f t="shared" si="2700"/>
        <v>569</v>
      </c>
      <c r="AL673" s="3">
        <f t="shared" si="2701"/>
        <v>12</v>
      </c>
      <c r="AM673" s="3"/>
      <c r="AN673" s="3">
        <f t="shared" si="2702"/>
        <v>50626</v>
      </c>
      <c r="AO673" s="3">
        <f t="shared" si="2703"/>
        <v>5764</v>
      </c>
      <c r="AQ673" s="6">
        <f t="shared" si="2704"/>
        <v>6.7077777271565319E-3</v>
      </c>
      <c r="AR673" s="6">
        <f t="shared" si="2705"/>
        <v>1.5469506500198602E-2</v>
      </c>
      <c r="AS673" s="6">
        <f t="shared" si="2706"/>
        <v>0.12171809684843361</v>
      </c>
      <c r="AT673" s="6">
        <f t="shared" si="2707"/>
        <v>2.7154663518299881E-2</v>
      </c>
      <c r="AU673" s="6">
        <f t="shared" si="2708"/>
        <v>4.0816326530612242E-2</v>
      </c>
      <c r="AV673" s="6">
        <f t="shared" si="2709"/>
        <v>0.12363723493470707</v>
      </c>
      <c r="AW673" s="6">
        <f t="shared" si="2710"/>
        <v>1.7642316755550043E-3</v>
      </c>
      <c r="AX673" s="6">
        <f t="shared" si="2711"/>
        <v>1.5995734470807784E-3</v>
      </c>
      <c r="AZ673" s="2">
        <f t="shared" si="2712"/>
        <v>4.4708236948645813E-2</v>
      </c>
      <c r="BA673" s="17">
        <f t="shared" si="2713"/>
        <v>0.10221670508955488</v>
      </c>
      <c r="BB673" s="2">
        <f t="shared" si="2714"/>
        <v>2.2993487821380242E-3</v>
      </c>
      <c r="BC673" s="2">
        <f t="shared" si="2715"/>
        <v>2.0297699594046007E-3</v>
      </c>
      <c r="BD673" s="2">
        <f t="shared" si="2716"/>
        <v>2.6957882273342357E-4</v>
      </c>
      <c r="BE673" s="2">
        <f t="shared" si="2717"/>
        <v>0.12394018521650879</v>
      </c>
      <c r="BF673" s="2">
        <f t="shared" si="2718"/>
        <v>0.85390149272665761</v>
      </c>
      <c r="BG673" s="17">
        <f t="shared" si="2719"/>
        <v>1.9858973274695536E-2</v>
      </c>
      <c r="BH673" s="2">
        <f t="shared" si="2720"/>
        <v>1.6078718727101433E-2</v>
      </c>
      <c r="BI673" s="2">
        <f t="shared" si="2721"/>
        <v>2.1354548309431591E-3</v>
      </c>
      <c r="BJ673" s="2">
        <f t="shared" si="2722"/>
        <v>0.98178582644195544</v>
      </c>
    </row>
    <row r="674" spans="1:62" ht="15.6" customHeight="1">
      <c r="A674" s="4">
        <v>44563</v>
      </c>
      <c r="B674">
        <f>Foglio1!S445</f>
        <v>8485881</v>
      </c>
      <c r="C674">
        <f>Foglio1!T445</f>
        <v>3050221</v>
      </c>
      <c r="E674">
        <f>Foglio1!R445</f>
        <v>382332</v>
      </c>
      <c r="G674">
        <f>Foglio1!K445</f>
        <v>51296</v>
      </c>
      <c r="H674" s="5">
        <f>Foglio1!I445</f>
        <v>918</v>
      </c>
      <c r="I674" s="5">
        <f>Foglio1!G445</f>
        <v>811</v>
      </c>
      <c r="J674" s="5">
        <f>Foglio1!H445</f>
        <v>107</v>
      </c>
      <c r="K674" s="5">
        <f>Foglio1!V445</f>
        <v>9</v>
      </c>
      <c r="M674" s="5">
        <f>Foglio1!J445</f>
        <v>50378</v>
      </c>
      <c r="N674" s="5">
        <f>Foglio1!N445</f>
        <v>323509</v>
      </c>
      <c r="O674" s="5">
        <f>Foglio1!O445</f>
        <v>7527</v>
      </c>
      <c r="Q674">
        <f t="shared" si="2688"/>
        <v>918</v>
      </c>
      <c r="R674">
        <f t="shared" si="2689"/>
        <v>331954</v>
      </c>
      <c r="Z674">
        <f t="shared" si="2690"/>
        <v>323509</v>
      </c>
      <c r="AA674">
        <f t="shared" si="2691"/>
        <v>50378</v>
      </c>
      <c r="AB674">
        <f t="shared" si="2692"/>
        <v>918</v>
      </c>
      <c r="AC674">
        <f t="shared" si="2693"/>
        <v>7527</v>
      </c>
      <c r="AE674" s="3">
        <f t="shared" si="2694"/>
        <v>22832</v>
      </c>
      <c r="AF674" s="3">
        <f t="shared" si="2695"/>
        <v>3964</v>
      </c>
      <c r="AG674" s="3">
        <f t="shared" si="2696"/>
        <v>3531</v>
      </c>
      <c r="AH674" s="3">
        <f t="shared" si="2697"/>
        <v>48</v>
      </c>
      <c r="AI674" s="3">
        <f t="shared" si="2698"/>
        <v>5</v>
      </c>
      <c r="AJ674" s="3">
        <f t="shared" si="2699"/>
        <v>3483</v>
      </c>
      <c r="AK674" s="3">
        <f t="shared" si="2700"/>
        <v>420</v>
      </c>
      <c r="AL674" s="3">
        <f t="shared" si="2701"/>
        <v>13</v>
      </c>
      <c r="AM674" s="3"/>
      <c r="AN674" s="3">
        <f t="shared" si="2702"/>
        <v>18868</v>
      </c>
      <c r="AO674" s="3">
        <f t="shared" si="2703"/>
        <v>3964</v>
      </c>
      <c r="AQ674" s="6">
        <f t="shared" si="2704"/>
        <v>2.6978456582255404E-3</v>
      </c>
      <c r="AR674" s="6">
        <f t="shared" si="2705"/>
        <v>1.0476573071718539E-2</v>
      </c>
      <c r="AS674" s="6">
        <f t="shared" si="2706"/>
        <v>7.3924421647649952E-2</v>
      </c>
      <c r="AT674" s="6">
        <f t="shared" si="2707"/>
        <v>5.5172413793103448E-2</v>
      </c>
      <c r="AU674" s="6">
        <f t="shared" si="2708"/>
        <v>4.9019607843137254E-2</v>
      </c>
      <c r="AV674" s="6">
        <f t="shared" si="2709"/>
        <v>7.4272310480861498E-2</v>
      </c>
      <c r="AW674" s="6">
        <f t="shared" si="2710"/>
        <v>1.2999514065783731E-3</v>
      </c>
      <c r="AX674" s="6">
        <f t="shared" si="2711"/>
        <v>1.7301038062283738E-3</v>
      </c>
      <c r="AZ674" s="2">
        <f t="shared" si="2712"/>
        <v>4.5055074423032797E-2</v>
      </c>
      <c r="BA674" s="17">
        <f t="shared" si="2713"/>
        <v>0.17361597757533287</v>
      </c>
      <c r="BB674" s="2">
        <f t="shared" si="2714"/>
        <v>2.4010545808355044E-3</v>
      </c>
      <c r="BC674" s="2">
        <f t="shared" si="2715"/>
        <v>2.1211930991912788E-3</v>
      </c>
      <c r="BD674" s="2">
        <f t="shared" si="2716"/>
        <v>2.7986148164422543E-4</v>
      </c>
      <c r="BE674" s="2">
        <f t="shared" si="2717"/>
        <v>0.13176506282497935</v>
      </c>
      <c r="BF674" s="2">
        <f t="shared" si="2718"/>
        <v>0.84614680434805356</v>
      </c>
      <c r="BG674" s="17">
        <f t="shared" si="2719"/>
        <v>1.9687078246131633E-2</v>
      </c>
      <c r="BH674" s="2">
        <f t="shared" si="2720"/>
        <v>1.581019962570181E-2</v>
      </c>
      <c r="BI674" s="2">
        <f t="shared" si="2721"/>
        <v>2.0859326263256393E-3</v>
      </c>
      <c r="BJ674" s="2">
        <f t="shared" si="2722"/>
        <v>0.98210386774797254</v>
      </c>
    </row>
    <row r="675" spans="1:62" ht="15.6" customHeight="1">
      <c r="A675" s="4">
        <v>44564</v>
      </c>
      <c r="B675">
        <f>Foglio1!S446</f>
        <v>8511167</v>
      </c>
      <c r="C675">
        <f>Foglio1!T446</f>
        <v>3060865</v>
      </c>
      <c r="E675">
        <f>Foglio1!R446</f>
        <v>386716</v>
      </c>
      <c r="G675">
        <f>Foglio1!K446</f>
        <v>55380</v>
      </c>
      <c r="H675" s="5">
        <f>Foglio1!I446</f>
        <v>984</v>
      </c>
      <c r="I675" s="5">
        <f>Foglio1!G446</f>
        <v>872</v>
      </c>
      <c r="J675" s="5">
        <f>Foglio1!H446</f>
        <v>112</v>
      </c>
      <c r="K675" s="5">
        <f>Foglio1!V446</f>
        <v>11</v>
      </c>
      <c r="M675" s="5">
        <f>Foglio1!J446</f>
        <v>54396</v>
      </c>
      <c r="N675" s="5">
        <f>Foglio1!N446</f>
        <v>323793</v>
      </c>
      <c r="O675" s="5">
        <f>Foglio1!O446</f>
        <v>7543</v>
      </c>
      <c r="Q675">
        <f t="shared" ref="Q675:Q681" si="2723">H675+L675</f>
        <v>984</v>
      </c>
      <c r="R675">
        <f t="shared" ref="R675:R681" si="2724">Q675+N675+O675</f>
        <v>332320</v>
      </c>
      <c r="Z675">
        <f t="shared" ref="Z675:Z681" si="2725">N675</f>
        <v>323793</v>
      </c>
      <c r="AA675">
        <f t="shared" ref="AA675:AA681" si="2726">M675</f>
        <v>54396</v>
      </c>
      <c r="AB675">
        <f t="shared" ref="AB675:AB681" si="2727">H675</f>
        <v>984</v>
      </c>
      <c r="AC675">
        <f t="shared" ref="AC675:AC681" si="2728">O675</f>
        <v>7543</v>
      </c>
      <c r="AE675" s="3">
        <f t="shared" ref="AE675:AE681" si="2729">B675-B674</f>
        <v>25286</v>
      </c>
      <c r="AF675" s="3">
        <f t="shared" ref="AF675:AF681" si="2730">E675-E674</f>
        <v>4384</v>
      </c>
      <c r="AG675" s="3">
        <f t="shared" ref="AG675:AG681" si="2731">G675-G674</f>
        <v>4084</v>
      </c>
      <c r="AH675" s="3">
        <f t="shared" ref="AH675:AH681" si="2732">H675-H674</f>
        <v>66</v>
      </c>
      <c r="AI675" s="3">
        <f t="shared" ref="AI675:AI681" si="2733">J675-J674</f>
        <v>5</v>
      </c>
      <c r="AJ675" s="3">
        <f t="shared" ref="AJ675:AJ681" si="2734">M675-M674</f>
        <v>4018</v>
      </c>
      <c r="AK675" s="3">
        <f t="shared" ref="AK675:AK681" si="2735">N675-N674</f>
        <v>284</v>
      </c>
      <c r="AL675" s="3">
        <f t="shared" ref="AL675:AL681" si="2736">O675-O674</f>
        <v>16</v>
      </c>
      <c r="AM675" s="3"/>
      <c r="AN675" s="3">
        <f t="shared" ref="AN675:AN681" si="2737">AE675-AF675</f>
        <v>20902</v>
      </c>
      <c r="AO675" s="3">
        <f t="shared" ref="AO675:AO681" si="2738">AF675</f>
        <v>4384</v>
      </c>
      <c r="AQ675" s="6">
        <f t="shared" ref="AQ675:AQ681" si="2739">(B675-B674)/B674</f>
        <v>2.9797731078246323E-3</v>
      </c>
      <c r="AR675" s="6">
        <f t="shared" ref="AR675:AR681" si="2740">(E675-E674)/E674</f>
        <v>1.1466474163815741E-2</v>
      </c>
      <c r="AS675" s="6">
        <f t="shared" ref="AS675:AS681" si="2741">(G675-G674)/G674</f>
        <v>7.9616344354335622E-2</v>
      </c>
      <c r="AT675" s="6">
        <f t="shared" ref="AT675:AT681" si="2742">(H675-H674)/H674</f>
        <v>7.1895424836601302E-2</v>
      </c>
      <c r="AU675" s="6">
        <f t="shared" ref="AU675:AU681" si="2743">(J675-J674)/J674</f>
        <v>4.6728971962616821E-2</v>
      </c>
      <c r="AV675" s="6">
        <f t="shared" ref="AV675:AV681" si="2744">(M675-M674)/M674</f>
        <v>7.975703680177855E-2</v>
      </c>
      <c r="AW675" s="6">
        <f t="shared" ref="AW675:AW681" si="2745">(N675-N674)/N674</f>
        <v>8.7787356765963234E-4</v>
      </c>
      <c r="AX675" s="6">
        <f t="shared" ref="AX675:AX681" si="2746">(O675-O674)/O674</f>
        <v>2.1256808821575662E-3</v>
      </c>
      <c r="AZ675" s="2">
        <f t="shared" ref="AZ675:AZ681" si="2747">E675/B675</f>
        <v>4.5436307382994597E-2</v>
      </c>
      <c r="BA675" s="17">
        <f t="shared" ref="BA675:BA681" si="2748">AF675/AE675</f>
        <v>0.17337657201613541</v>
      </c>
      <c r="BB675" s="2">
        <f t="shared" ref="BB675:BB681" si="2749">H675/E675</f>
        <v>2.5445029427279969E-3</v>
      </c>
      <c r="BC675" s="2">
        <f t="shared" ref="BC675:BC681" si="2750">(H675-J675)/E675</f>
        <v>2.2548847216044849E-3</v>
      </c>
      <c r="BD675" s="2">
        <f t="shared" ref="BD675:BD681" si="2751">J675/E675</f>
        <v>2.8961822112351181E-4</v>
      </c>
      <c r="BE675" s="2">
        <f t="shared" ref="BE675:BE681" si="2752">M675/E675</f>
        <v>0.14066136389495135</v>
      </c>
      <c r="BF675" s="2">
        <f t="shared" ref="BF675:BF681" si="2753">N675/E675</f>
        <v>0.83728886314504702</v>
      </c>
      <c r="BG675" s="17">
        <f t="shared" ref="BG675:BG681" si="2754">O675/E675</f>
        <v>1.950527001727366E-2</v>
      </c>
      <c r="BH675" s="2">
        <f t="shared" ref="BH675:BH681" si="2755">I675/G675</f>
        <v>1.5745756590827012E-2</v>
      </c>
      <c r="BI675" s="2">
        <f t="shared" ref="BI675:BI681" si="2756">J675/G675</f>
        <v>2.0223907547851209E-3</v>
      </c>
      <c r="BJ675" s="2">
        <f t="shared" ref="BJ675:BJ681" si="2757">M675/G675</f>
        <v>0.98223185265438784</v>
      </c>
    </row>
    <row r="676" spans="1:62" ht="15.6" customHeight="1">
      <c r="A676" s="4">
        <v>44565</v>
      </c>
      <c r="B676">
        <f>Foglio1!S447</f>
        <v>8570996</v>
      </c>
      <c r="C676">
        <f>Foglio1!T447</f>
        <v>3077111</v>
      </c>
      <c r="E676">
        <f>Foglio1!R447</f>
        <v>393131</v>
      </c>
      <c r="G676">
        <f>Foglio1!K447</f>
        <v>60922</v>
      </c>
      <c r="H676" s="5">
        <f>Foglio1!I447</f>
        <v>1007</v>
      </c>
      <c r="I676" s="5">
        <f>Foglio1!G447</f>
        <v>893</v>
      </c>
      <c r="J676" s="5">
        <f>Foglio1!H447</f>
        <v>114</v>
      </c>
      <c r="K676" s="5">
        <f>Foglio1!V447</f>
        <v>12</v>
      </c>
      <c r="M676" s="5">
        <f>Foglio1!J447</f>
        <v>59915</v>
      </c>
      <c r="N676" s="5">
        <f>Foglio1!N447</f>
        <v>324626</v>
      </c>
      <c r="O676" s="5">
        <f>Foglio1!O447</f>
        <v>7583</v>
      </c>
      <c r="Q676">
        <f t="shared" si="2723"/>
        <v>1007</v>
      </c>
      <c r="R676">
        <f t="shared" si="2724"/>
        <v>333216</v>
      </c>
      <c r="Z676">
        <f t="shared" si="2725"/>
        <v>324626</v>
      </c>
      <c r="AA676">
        <f t="shared" si="2726"/>
        <v>59915</v>
      </c>
      <c r="AB676">
        <f t="shared" si="2727"/>
        <v>1007</v>
      </c>
      <c r="AC676">
        <f t="shared" si="2728"/>
        <v>7583</v>
      </c>
      <c r="AE676" s="3">
        <f t="shared" si="2729"/>
        <v>59829</v>
      </c>
      <c r="AF676" s="3">
        <f t="shared" si="2730"/>
        <v>6415</v>
      </c>
      <c r="AG676" s="3">
        <f t="shared" si="2731"/>
        <v>5542</v>
      </c>
      <c r="AH676" s="3">
        <f t="shared" si="2732"/>
        <v>23</v>
      </c>
      <c r="AI676" s="3">
        <f t="shared" si="2733"/>
        <v>2</v>
      </c>
      <c r="AJ676" s="3">
        <f t="shared" si="2734"/>
        <v>5519</v>
      </c>
      <c r="AK676" s="3">
        <f t="shared" si="2735"/>
        <v>833</v>
      </c>
      <c r="AL676" s="3">
        <f t="shared" si="2736"/>
        <v>40</v>
      </c>
      <c r="AM676" s="3"/>
      <c r="AN676" s="3">
        <f t="shared" si="2737"/>
        <v>53414</v>
      </c>
      <c r="AO676" s="3">
        <f t="shared" si="2738"/>
        <v>6415</v>
      </c>
      <c r="AQ676" s="6">
        <f t="shared" si="2739"/>
        <v>7.0294708116995005E-3</v>
      </c>
      <c r="AR676" s="6">
        <f t="shared" si="2740"/>
        <v>1.6588400790244002E-2</v>
      </c>
      <c r="AS676" s="6">
        <f t="shared" si="2741"/>
        <v>0.10007222824124233</v>
      </c>
      <c r="AT676" s="6">
        <f t="shared" si="2742"/>
        <v>2.3373983739837397E-2</v>
      </c>
      <c r="AU676" s="6">
        <f t="shared" si="2743"/>
        <v>1.7857142857142856E-2</v>
      </c>
      <c r="AV676" s="6">
        <f t="shared" si="2744"/>
        <v>0.10145966615192294</v>
      </c>
      <c r="AW676" s="6">
        <f t="shared" si="2745"/>
        <v>2.5726312798608989E-3</v>
      </c>
      <c r="AX676" s="6">
        <f t="shared" si="2746"/>
        <v>5.3029298687524854E-3</v>
      </c>
      <c r="AZ676" s="2">
        <f t="shared" si="2747"/>
        <v>4.5867598118118358E-2</v>
      </c>
      <c r="BA676" s="17">
        <f t="shared" si="2748"/>
        <v>0.10722225007939294</v>
      </c>
      <c r="BB676" s="2">
        <f t="shared" si="2749"/>
        <v>2.5614871378751613E-3</v>
      </c>
      <c r="BC676" s="2">
        <f t="shared" si="2750"/>
        <v>2.271507461889294E-3</v>
      </c>
      <c r="BD676" s="2">
        <f t="shared" si="2751"/>
        <v>2.8997967598586732E-4</v>
      </c>
      <c r="BE676" s="2">
        <f t="shared" si="2752"/>
        <v>0.15240466918151965</v>
      </c>
      <c r="BF676" s="2">
        <f t="shared" si="2753"/>
        <v>0.82574510786480837</v>
      </c>
      <c r="BG676" s="17">
        <f t="shared" si="2754"/>
        <v>1.9288735815796772E-2</v>
      </c>
      <c r="BH676" s="2">
        <f t="shared" si="2755"/>
        <v>1.465808739043367E-2</v>
      </c>
      <c r="BI676" s="2">
        <f t="shared" si="2756"/>
        <v>1.8712451987787663E-3</v>
      </c>
      <c r="BJ676" s="2">
        <f t="shared" si="2757"/>
        <v>0.98347066741078759</v>
      </c>
    </row>
    <row r="677" spans="1:62" ht="15.6" customHeight="1">
      <c r="A677" s="4">
        <v>44566</v>
      </c>
      <c r="B677">
        <f>Foglio1!S448</f>
        <v>8631858</v>
      </c>
      <c r="C677">
        <f>Foglio1!T448</f>
        <v>3099703</v>
      </c>
      <c r="E677">
        <f>Foglio1!R448</f>
        <v>400459</v>
      </c>
      <c r="G677">
        <f>Foglio1!K448</f>
        <v>67198</v>
      </c>
      <c r="H677" s="5">
        <f>Foglio1!I448</f>
        <v>1028</v>
      </c>
      <c r="I677" s="5">
        <f>Foglio1!G448</f>
        <v>913</v>
      </c>
      <c r="J677" s="5">
        <f>Foglio1!H448</f>
        <v>115</v>
      </c>
      <c r="K677" s="5">
        <f>Foglio1!V448</f>
        <v>7</v>
      </c>
      <c r="M677" s="5">
        <f>Foglio1!J448</f>
        <v>66170</v>
      </c>
      <c r="N677" s="5">
        <f>Foglio1!N448</f>
        <v>325646</v>
      </c>
      <c r="O677" s="5">
        <f>Foglio1!O448</f>
        <v>7615</v>
      </c>
      <c r="Q677">
        <f t="shared" si="2723"/>
        <v>1028</v>
      </c>
      <c r="R677">
        <f t="shared" si="2724"/>
        <v>334289</v>
      </c>
      <c r="Z677">
        <f t="shared" si="2725"/>
        <v>325646</v>
      </c>
      <c r="AA677">
        <f t="shared" si="2726"/>
        <v>66170</v>
      </c>
      <c r="AB677">
        <f t="shared" si="2727"/>
        <v>1028</v>
      </c>
      <c r="AC677">
        <f t="shared" si="2728"/>
        <v>7615</v>
      </c>
      <c r="AE677" s="3">
        <f t="shared" si="2729"/>
        <v>60862</v>
      </c>
      <c r="AF677" s="3">
        <f t="shared" si="2730"/>
        <v>7328</v>
      </c>
      <c r="AG677" s="3">
        <f t="shared" si="2731"/>
        <v>6276</v>
      </c>
      <c r="AH677" s="3">
        <f t="shared" si="2732"/>
        <v>21</v>
      </c>
      <c r="AI677" s="3">
        <f t="shared" si="2733"/>
        <v>1</v>
      </c>
      <c r="AJ677" s="3">
        <f t="shared" si="2734"/>
        <v>6255</v>
      </c>
      <c r="AK677" s="3">
        <f t="shared" si="2735"/>
        <v>1020</v>
      </c>
      <c r="AL677" s="3">
        <f t="shared" si="2736"/>
        <v>32</v>
      </c>
      <c r="AM677" s="3"/>
      <c r="AN677" s="3">
        <f t="shared" si="2737"/>
        <v>53534</v>
      </c>
      <c r="AO677" s="3">
        <f t="shared" si="2738"/>
        <v>7328</v>
      </c>
      <c r="AQ677" s="6">
        <f t="shared" si="2739"/>
        <v>7.1009250266830136E-3</v>
      </c>
      <c r="AR677" s="6">
        <f t="shared" si="2740"/>
        <v>1.8640097066881016E-2</v>
      </c>
      <c r="AS677" s="6">
        <f t="shared" si="2741"/>
        <v>0.10301697252224155</v>
      </c>
      <c r="AT677" s="6">
        <f t="shared" si="2742"/>
        <v>2.0854021847070508E-2</v>
      </c>
      <c r="AU677" s="6">
        <f t="shared" si="2743"/>
        <v>8.771929824561403E-3</v>
      </c>
      <c r="AV677" s="6">
        <f t="shared" si="2744"/>
        <v>0.10439789702077944</v>
      </c>
      <c r="AW677" s="6">
        <f t="shared" si="2745"/>
        <v>3.1420773443901597E-3</v>
      </c>
      <c r="AX677" s="6">
        <f t="shared" si="2746"/>
        <v>4.2199657127785836E-3</v>
      </c>
      <c r="AZ677" s="2">
        <f t="shared" si="2747"/>
        <v>4.6393140387619908E-2</v>
      </c>
      <c r="BA677" s="17">
        <f t="shared" si="2748"/>
        <v>0.12040353586802931</v>
      </c>
      <c r="BB677" s="2">
        <f t="shared" si="2749"/>
        <v>2.5670543051848006E-3</v>
      </c>
      <c r="BC677" s="2">
        <f t="shared" si="2750"/>
        <v>2.2798838333012868E-3</v>
      </c>
      <c r="BD677" s="2">
        <f t="shared" si="2751"/>
        <v>2.8717047188351366E-4</v>
      </c>
      <c r="BE677" s="2">
        <f t="shared" si="2752"/>
        <v>0.16523539238723564</v>
      </c>
      <c r="BF677" s="2">
        <f t="shared" si="2753"/>
        <v>0.81318187379981466</v>
      </c>
      <c r="BG677" s="17">
        <f t="shared" si="2754"/>
        <v>1.9015679507764841E-2</v>
      </c>
      <c r="BH677" s="2">
        <f t="shared" si="2755"/>
        <v>1.3586713890294354E-2</v>
      </c>
      <c r="BI677" s="2">
        <f t="shared" si="2756"/>
        <v>1.711360457156463E-3</v>
      </c>
      <c r="BJ677" s="2">
        <f t="shared" si="2757"/>
        <v>0.98470192565254921</v>
      </c>
    </row>
    <row r="678" spans="1:62" ht="15.6" customHeight="1">
      <c r="A678" s="4">
        <v>44567</v>
      </c>
      <c r="B678">
        <f>Foglio1!S449</f>
        <v>8691791</v>
      </c>
      <c r="C678">
        <f>Foglio1!T449</f>
        <v>3158013</v>
      </c>
      <c r="E678">
        <f>Foglio1!R449</f>
        <v>414728</v>
      </c>
      <c r="G678">
        <f>Foglio1!K449</f>
        <v>80116</v>
      </c>
      <c r="H678" s="5">
        <f>Foglio1!I449</f>
        <v>1063</v>
      </c>
      <c r="I678" s="5">
        <f>Foglio1!G449</f>
        <v>944</v>
      </c>
      <c r="J678" s="5">
        <f>Foglio1!H449</f>
        <v>119</v>
      </c>
      <c r="K678" s="5">
        <f>Foglio1!V449</f>
        <v>12</v>
      </c>
      <c r="M678" s="5">
        <f>Foglio1!J449</f>
        <v>79053</v>
      </c>
      <c r="N678" s="5">
        <f>Foglio1!N449</f>
        <v>326978</v>
      </c>
      <c r="O678" s="5">
        <f>Foglio1!O449</f>
        <v>7634</v>
      </c>
      <c r="Q678">
        <f t="shared" si="2723"/>
        <v>1063</v>
      </c>
      <c r="R678">
        <f t="shared" si="2724"/>
        <v>335675</v>
      </c>
      <c r="Z678">
        <f t="shared" si="2725"/>
        <v>326978</v>
      </c>
      <c r="AA678">
        <f t="shared" si="2726"/>
        <v>79053</v>
      </c>
      <c r="AB678">
        <f t="shared" si="2727"/>
        <v>1063</v>
      </c>
      <c r="AC678">
        <f t="shared" si="2728"/>
        <v>7634</v>
      </c>
      <c r="AE678" s="3">
        <f t="shared" si="2729"/>
        <v>59933</v>
      </c>
      <c r="AF678" s="3">
        <f t="shared" si="2730"/>
        <v>14269</v>
      </c>
      <c r="AG678" s="3">
        <f t="shared" si="2731"/>
        <v>12918</v>
      </c>
      <c r="AH678" s="3">
        <f t="shared" si="2732"/>
        <v>35</v>
      </c>
      <c r="AI678" s="3">
        <f t="shared" si="2733"/>
        <v>4</v>
      </c>
      <c r="AJ678" s="3">
        <f t="shared" si="2734"/>
        <v>12883</v>
      </c>
      <c r="AK678" s="3">
        <f t="shared" si="2735"/>
        <v>1332</v>
      </c>
      <c r="AL678" s="3">
        <f t="shared" si="2736"/>
        <v>19</v>
      </c>
      <c r="AM678" s="3"/>
      <c r="AN678" s="3">
        <f t="shared" si="2737"/>
        <v>45664</v>
      </c>
      <c r="AO678" s="3">
        <f t="shared" si="2738"/>
        <v>14269</v>
      </c>
      <c r="AQ678" s="6">
        <f t="shared" si="2739"/>
        <v>6.9432328474356275E-3</v>
      </c>
      <c r="AR678" s="6">
        <f t="shared" si="2740"/>
        <v>3.5631612724398749E-2</v>
      </c>
      <c r="AS678" s="6">
        <f t="shared" si="2741"/>
        <v>0.19223786422214947</v>
      </c>
      <c r="AT678" s="6">
        <f t="shared" si="2742"/>
        <v>3.4046692607003888E-2</v>
      </c>
      <c r="AU678" s="6">
        <f t="shared" si="2743"/>
        <v>3.4782608695652174E-2</v>
      </c>
      <c r="AV678" s="6">
        <f t="shared" si="2744"/>
        <v>0.19469548133595285</v>
      </c>
      <c r="AW678" s="6">
        <f t="shared" si="2745"/>
        <v>4.0903312185624884E-3</v>
      </c>
      <c r="AX678" s="6">
        <f t="shared" si="2746"/>
        <v>2.4950755088640839E-3</v>
      </c>
      <c r="AZ678" s="2">
        <f t="shared" si="2747"/>
        <v>4.771490708876916E-2</v>
      </c>
      <c r="BA678" s="17">
        <f t="shared" si="2748"/>
        <v>0.23808252548679359</v>
      </c>
      <c r="BB678" s="2">
        <f t="shared" si="2749"/>
        <v>2.5631257113095814E-3</v>
      </c>
      <c r="BC678" s="2">
        <f t="shared" si="2750"/>
        <v>2.276190659902394E-3</v>
      </c>
      <c r="BD678" s="2">
        <f t="shared" si="2751"/>
        <v>2.8693505140718736E-4</v>
      </c>
      <c r="BE678" s="2">
        <f t="shared" si="2752"/>
        <v>0.19061408923438977</v>
      </c>
      <c r="BF678" s="2">
        <f t="shared" si="2753"/>
        <v>0.78841553982369172</v>
      </c>
      <c r="BG678" s="17">
        <f t="shared" si="2754"/>
        <v>1.8407245230608979E-2</v>
      </c>
      <c r="BH678" s="2">
        <f t="shared" si="2755"/>
        <v>1.1782914773578311E-2</v>
      </c>
      <c r="BI678" s="2">
        <f t="shared" si="2756"/>
        <v>1.4853462479404863E-3</v>
      </c>
      <c r="BJ678" s="2">
        <f t="shared" si="2757"/>
        <v>0.98673173897848121</v>
      </c>
    </row>
    <row r="679" spans="1:62" ht="15.6" customHeight="1">
      <c r="A679" s="4">
        <v>44568</v>
      </c>
      <c r="B679">
        <f>Foglio1!S450</f>
        <v>8720595</v>
      </c>
      <c r="C679">
        <f>Foglio1!T450</f>
        <v>3184229</v>
      </c>
      <c r="E679">
        <f>Foglio1!R450</f>
        <v>423976</v>
      </c>
      <c r="G679">
        <f>Foglio1!K450</f>
        <v>88384</v>
      </c>
      <c r="H679" s="5">
        <f>Foglio1!I450</f>
        <v>1138</v>
      </c>
      <c r="I679" s="5">
        <f>Foglio1!G450</f>
        <v>1003</v>
      </c>
      <c r="J679" s="5">
        <f>Foglio1!H450</f>
        <v>135</v>
      </c>
      <c r="K679" s="5">
        <f>Foglio1!V450</f>
        <v>22</v>
      </c>
      <c r="M679" s="5">
        <f>Foglio1!J450</f>
        <v>87246</v>
      </c>
      <c r="N679" s="5">
        <f>Foglio1!N450</f>
        <v>327949</v>
      </c>
      <c r="O679" s="5">
        <f>Foglio1!O450</f>
        <v>7643</v>
      </c>
      <c r="Q679">
        <f t="shared" si="2723"/>
        <v>1138</v>
      </c>
      <c r="R679">
        <f t="shared" si="2724"/>
        <v>336730</v>
      </c>
      <c r="Z679">
        <f t="shared" si="2725"/>
        <v>327949</v>
      </c>
      <c r="AA679">
        <f t="shared" si="2726"/>
        <v>87246</v>
      </c>
      <c r="AB679">
        <f t="shared" si="2727"/>
        <v>1138</v>
      </c>
      <c r="AC679">
        <f t="shared" si="2728"/>
        <v>7643</v>
      </c>
      <c r="AE679" s="3">
        <f t="shared" si="2729"/>
        <v>28804</v>
      </c>
      <c r="AF679" s="3">
        <f t="shared" si="2730"/>
        <v>9248</v>
      </c>
      <c r="AG679" s="3">
        <f t="shared" si="2731"/>
        <v>8268</v>
      </c>
      <c r="AH679" s="3">
        <f t="shared" si="2732"/>
        <v>75</v>
      </c>
      <c r="AI679" s="3">
        <f t="shared" si="2733"/>
        <v>16</v>
      </c>
      <c r="AJ679" s="3">
        <f t="shared" si="2734"/>
        <v>8193</v>
      </c>
      <c r="AK679" s="3">
        <f t="shared" si="2735"/>
        <v>971</v>
      </c>
      <c r="AL679" s="3">
        <f t="shared" si="2736"/>
        <v>9</v>
      </c>
      <c r="AM679" s="3"/>
      <c r="AN679" s="3">
        <f t="shared" si="2737"/>
        <v>19556</v>
      </c>
      <c r="AO679" s="3">
        <f t="shared" si="2738"/>
        <v>9248</v>
      </c>
      <c r="AQ679" s="6">
        <f t="shared" si="2739"/>
        <v>3.3139315015743016E-3</v>
      </c>
      <c r="AR679" s="6">
        <f t="shared" si="2740"/>
        <v>2.2298952566501419E-2</v>
      </c>
      <c r="AS679" s="6">
        <f t="shared" si="2741"/>
        <v>0.1032003594787558</v>
      </c>
      <c r="AT679" s="6">
        <f t="shared" si="2742"/>
        <v>7.0555032925682035E-2</v>
      </c>
      <c r="AU679" s="6">
        <f t="shared" si="2743"/>
        <v>0.13445378151260504</v>
      </c>
      <c r="AV679" s="6">
        <f t="shared" si="2744"/>
        <v>0.10363933057568973</v>
      </c>
      <c r="AW679" s="6">
        <f t="shared" si="2745"/>
        <v>2.9696187511086374E-3</v>
      </c>
      <c r="AX679" s="6">
        <f t="shared" si="2746"/>
        <v>1.1789363374377785E-3</v>
      </c>
      <c r="AZ679" s="2">
        <f t="shared" si="2747"/>
        <v>4.8617783534265727E-2</v>
      </c>
      <c r="BA679" s="17">
        <f t="shared" si="2748"/>
        <v>0.32106651853909179</v>
      </c>
      <c r="BB679" s="2">
        <f t="shared" si="2749"/>
        <v>2.6841141951431213E-3</v>
      </c>
      <c r="BC679" s="2">
        <f t="shared" si="2750"/>
        <v>2.3656999452799214E-3</v>
      </c>
      <c r="BD679" s="2">
        <f t="shared" si="2751"/>
        <v>3.1841424986319978E-4</v>
      </c>
      <c r="BE679" s="2">
        <f t="shared" si="2752"/>
        <v>0.20578051587825727</v>
      </c>
      <c r="BF679" s="2">
        <f t="shared" si="2753"/>
        <v>0.77350840613619642</v>
      </c>
      <c r="BG679" s="17">
        <f t="shared" si="2754"/>
        <v>1.8026963790403229E-2</v>
      </c>
      <c r="BH679" s="2">
        <f t="shared" si="2755"/>
        <v>1.1348207820419986E-2</v>
      </c>
      <c r="BI679" s="2">
        <f t="shared" si="2756"/>
        <v>1.5274257784214337E-3</v>
      </c>
      <c r="BJ679" s="2">
        <f t="shared" si="2757"/>
        <v>0.98712436640115853</v>
      </c>
    </row>
    <row r="680" spans="1:62" ht="15.6" customHeight="1">
      <c r="A680" s="4">
        <v>44569</v>
      </c>
      <c r="B680">
        <f>Foglio1!S451</f>
        <v>8766516</v>
      </c>
      <c r="C680">
        <f>Foglio1!T451</f>
        <v>3229584</v>
      </c>
      <c r="E680">
        <f>Foglio1!R451</f>
        <v>436401</v>
      </c>
      <c r="G680">
        <f>Foglio1!K451</f>
        <v>99551</v>
      </c>
      <c r="H680" s="5">
        <f>Foglio1!I451</f>
        <v>1187</v>
      </c>
      <c r="I680" s="5">
        <f>Foglio1!G451</f>
        <v>1050</v>
      </c>
      <c r="J680" s="5">
        <f>Foglio1!H451</f>
        <v>137</v>
      </c>
      <c r="K680" s="5">
        <f>Foglio1!V451</f>
        <v>9</v>
      </c>
      <c r="M680" s="5">
        <f>Foglio1!J451</f>
        <v>98364</v>
      </c>
      <c r="N680" s="5">
        <f>Foglio1!N451</f>
        <v>329183</v>
      </c>
      <c r="O680" s="5">
        <f>Foglio1!O451</f>
        <v>7667</v>
      </c>
      <c r="Q680">
        <f t="shared" si="2723"/>
        <v>1187</v>
      </c>
      <c r="R680">
        <f t="shared" si="2724"/>
        <v>338037</v>
      </c>
      <c r="Z680">
        <f t="shared" si="2725"/>
        <v>329183</v>
      </c>
      <c r="AA680">
        <f t="shared" si="2726"/>
        <v>98364</v>
      </c>
      <c r="AB680">
        <f t="shared" si="2727"/>
        <v>1187</v>
      </c>
      <c r="AC680">
        <f t="shared" si="2728"/>
        <v>7667</v>
      </c>
      <c r="AE680" s="3">
        <f t="shared" si="2729"/>
        <v>45921</v>
      </c>
      <c r="AF680" s="3">
        <f t="shared" si="2730"/>
        <v>12425</v>
      </c>
      <c r="AG680" s="3">
        <f t="shared" si="2731"/>
        <v>11167</v>
      </c>
      <c r="AH680" s="3">
        <f t="shared" si="2732"/>
        <v>49</v>
      </c>
      <c r="AI680" s="3">
        <f t="shared" si="2733"/>
        <v>2</v>
      </c>
      <c r="AJ680" s="3">
        <f t="shared" si="2734"/>
        <v>11118</v>
      </c>
      <c r="AK680" s="3">
        <f t="shared" si="2735"/>
        <v>1234</v>
      </c>
      <c r="AL680" s="3">
        <f t="shared" si="2736"/>
        <v>24</v>
      </c>
      <c r="AM680" s="3"/>
      <c r="AN680" s="3">
        <f t="shared" si="2737"/>
        <v>33496</v>
      </c>
      <c r="AO680" s="3">
        <f t="shared" si="2738"/>
        <v>12425</v>
      </c>
      <c r="AQ680" s="6">
        <f t="shared" si="2739"/>
        <v>5.2658104177524586E-3</v>
      </c>
      <c r="AR680" s="6">
        <f t="shared" si="2740"/>
        <v>2.9305904107779685E-2</v>
      </c>
      <c r="AS680" s="6">
        <f t="shared" si="2741"/>
        <v>0.12634639753801594</v>
      </c>
      <c r="AT680" s="6">
        <f t="shared" si="2742"/>
        <v>4.3057996485061513E-2</v>
      </c>
      <c r="AU680" s="6">
        <f t="shared" si="2743"/>
        <v>1.4814814814814815E-2</v>
      </c>
      <c r="AV680" s="6">
        <f t="shared" si="2744"/>
        <v>0.12743277628773811</v>
      </c>
      <c r="AW680" s="6">
        <f t="shared" si="2745"/>
        <v>3.7627801883829497E-3</v>
      </c>
      <c r="AX680" s="6">
        <f t="shared" si="2746"/>
        <v>3.1401282219023943E-3</v>
      </c>
      <c r="AZ680" s="2">
        <f t="shared" si="2747"/>
        <v>4.9780437291165609E-2</v>
      </c>
      <c r="BA680" s="17">
        <f t="shared" si="2748"/>
        <v>0.27057337601533066</v>
      </c>
      <c r="BB680" s="2">
        <f t="shared" si="2749"/>
        <v>2.719975435436674E-3</v>
      </c>
      <c r="BC680" s="2">
        <f t="shared" si="2750"/>
        <v>2.4060439824839996E-3</v>
      </c>
      <c r="BD680" s="2">
        <f t="shared" si="2751"/>
        <v>3.1393145295267427E-4</v>
      </c>
      <c r="BE680" s="2">
        <f t="shared" si="2752"/>
        <v>0.2253982002791011</v>
      </c>
      <c r="BF680" s="2">
        <f t="shared" si="2753"/>
        <v>0.75431312027241004</v>
      </c>
      <c r="BG680" s="17">
        <f t="shared" si="2754"/>
        <v>1.7568704013052217E-2</v>
      </c>
      <c r="BH680" s="2">
        <f t="shared" si="2755"/>
        <v>1.0547357635784673E-2</v>
      </c>
      <c r="BI680" s="2">
        <f t="shared" si="2756"/>
        <v>1.3761790439071431E-3</v>
      </c>
      <c r="BJ680" s="2">
        <f t="shared" si="2757"/>
        <v>0.98807646332030818</v>
      </c>
    </row>
    <row r="681" spans="1:62" ht="15.6" customHeight="1">
      <c r="A681" s="4">
        <v>44570</v>
      </c>
      <c r="B681">
        <f>Foglio1!S452</f>
        <v>8817426</v>
      </c>
      <c r="C681">
        <f>Foglio1!T452</f>
        <v>3279716</v>
      </c>
      <c r="E681">
        <f>Foglio1!R452</f>
        <v>449350</v>
      </c>
      <c r="G681">
        <f>Foglio1!K452</f>
        <v>111777</v>
      </c>
      <c r="H681" s="5">
        <f>Foglio1!I452</f>
        <v>1261</v>
      </c>
      <c r="I681" s="5">
        <f>Foglio1!G452</f>
        <v>1123</v>
      </c>
      <c r="J681" s="5">
        <f>Foglio1!H452</f>
        <v>138</v>
      </c>
      <c r="K681" s="5">
        <f>Foglio1!V452</f>
        <v>8</v>
      </c>
      <c r="M681" s="5">
        <f>Foglio1!J452</f>
        <v>110516</v>
      </c>
      <c r="N681" s="5">
        <f>Foglio1!N452</f>
        <v>329891</v>
      </c>
      <c r="O681" s="5">
        <f>Foglio1!O452</f>
        <v>7682</v>
      </c>
      <c r="Q681">
        <f t="shared" si="2723"/>
        <v>1261</v>
      </c>
      <c r="R681">
        <f t="shared" si="2724"/>
        <v>338834</v>
      </c>
      <c r="Z681">
        <f t="shared" si="2725"/>
        <v>329891</v>
      </c>
      <c r="AA681">
        <f t="shared" si="2726"/>
        <v>110516</v>
      </c>
      <c r="AB681">
        <f t="shared" si="2727"/>
        <v>1261</v>
      </c>
      <c r="AC681">
        <f t="shared" si="2728"/>
        <v>7682</v>
      </c>
      <c r="AE681" s="3">
        <f t="shared" si="2729"/>
        <v>50910</v>
      </c>
      <c r="AF681" s="3">
        <f t="shared" si="2730"/>
        <v>12949</v>
      </c>
      <c r="AG681" s="3">
        <f t="shared" si="2731"/>
        <v>12226</v>
      </c>
      <c r="AH681" s="3">
        <f t="shared" si="2732"/>
        <v>74</v>
      </c>
      <c r="AI681" s="3">
        <f t="shared" si="2733"/>
        <v>1</v>
      </c>
      <c r="AJ681" s="3">
        <f t="shared" si="2734"/>
        <v>12152</v>
      </c>
      <c r="AK681" s="3">
        <f t="shared" si="2735"/>
        <v>708</v>
      </c>
      <c r="AL681" s="3">
        <f t="shared" si="2736"/>
        <v>15</v>
      </c>
      <c r="AM681" s="3"/>
      <c r="AN681" s="3">
        <f t="shared" si="2737"/>
        <v>37961</v>
      </c>
      <c r="AO681" s="3">
        <f t="shared" si="2738"/>
        <v>12949</v>
      </c>
      <c r="AQ681" s="6">
        <f t="shared" si="2739"/>
        <v>5.8073241410840975E-3</v>
      </c>
      <c r="AR681" s="6">
        <f t="shared" si="2740"/>
        <v>2.9672250980176489E-2</v>
      </c>
      <c r="AS681" s="6">
        <f t="shared" si="2741"/>
        <v>0.12281142329057468</v>
      </c>
      <c r="AT681" s="6">
        <f t="shared" si="2742"/>
        <v>6.2342038753159225E-2</v>
      </c>
      <c r="AU681" s="6">
        <f t="shared" si="2743"/>
        <v>7.2992700729927005E-3</v>
      </c>
      <c r="AV681" s="6">
        <f t="shared" si="2744"/>
        <v>0.12354113293481354</v>
      </c>
      <c r="AW681" s="6">
        <f t="shared" si="2745"/>
        <v>2.1507793537333337E-3</v>
      </c>
      <c r="AX681" s="6">
        <f t="shared" si="2746"/>
        <v>1.9564366766662319E-3</v>
      </c>
      <c r="AZ681" s="2">
        <f t="shared" si="2747"/>
        <v>5.0961584480550222E-2</v>
      </c>
      <c r="BA681" s="17">
        <f t="shared" si="2748"/>
        <v>0.25435081516401492</v>
      </c>
      <c r="BB681" s="2">
        <f t="shared" si="2749"/>
        <v>2.8062757316123289E-3</v>
      </c>
      <c r="BC681" s="2">
        <f t="shared" si="2750"/>
        <v>2.4991654612217646E-3</v>
      </c>
      <c r="BD681" s="2">
        <f t="shared" si="2751"/>
        <v>3.0711027039056414E-4</v>
      </c>
      <c r="BE681" s="2">
        <f t="shared" si="2752"/>
        <v>0.24594636697451874</v>
      </c>
      <c r="BF681" s="2">
        <f t="shared" si="2753"/>
        <v>0.73415155224212747</v>
      </c>
      <c r="BG681" s="17">
        <f t="shared" si="2754"/>
        <v>1.7095805051741405E-2</v>
      </c>
      <c r="BH681" s="2">
        <f t="shared" si="2755"/>
        <v>1.0046789589987207E-2</v>
      </c>
      <c r="BI681" s="2">
        <f t="shared" si="2756"/>
        <v>1.2346010359913042E-3</v>
      </c>
      <c r="BJ681" s="2">
        <f t="shared" si="2757"/>
        <v>0.98871860937402145</v>
      </c>
    </row>
    <row r="682" spans="1:62" ht="15.6" customHeight="1">
      <c r="A682" s="4">
        <v>44571</v>
      </c>
      <c r="B682">
        <f>Foglio1!S453</f>
        <v>8849212</v>
      </c>
      <c r="C682">
        <f>Foglio1!T453</f>
        <v>3311181</v>
      </c>
      <c r="E682">
        <f>Foglio1!R453</f>
        <v>457153</v>
      </c>
      <c r="G682">
        <f>Foglio1!K453</f>
        <v>118640</v>
      </c>
      <c r="H682" s="5">
        <f>Foglio1!I453</f>
        <v>1303</v>
      </c>
      <c r="I682" s="5">
        <f>Foglio1!G453</f>
        <v>1160</v>
      </c>
      <c r="J682" s="5">
        <f>Foglio1!H453</f>
        <v>143</v>
      </c>
      <c r="K682" s="5">
        <f>Foglio1!V453</f>
        <v>15</v>
      </c>
      <c r="M682" s="5">
        <f>Foglio1!J453</f>
        <v>117337</v>
      </c>
      <c r="N682" s="5">
        <f>Foglio1!N453</f>
        <v>330808</v>
      </c>
      <c r="O682" s="5">
        <f>Foglio1!O453</f>
        <v>7705</v>
      </c>
      <c r="Q682">
        <f t="shared" ref="Q682:Q688" si="2758">H682+L682</f>
        <v>1303</v>
      </c>
      <c r="R682">
        <f t="shared" ref="R682:R688" si="2759">Q682+N682+O682</f>
        <v>339816</v>
      </c>
      <c r="Z682">
        <f t="shared" ref="Z682:Z688" si="2760">N682</f>
        <v>330808</v>
      </c>
      <c r="AA682">
        <f t="shared" ref="AA682:AA688" si="2761">M682</f>
        <v>117337</v>
      </c>
      <c r="AB682">
        <f t="shared" ref="AB682:AB688" si="2762">H682</f>
        <v>1303</v>
      </c>
      <c r="AC682">
        <f t="shared" ref="AC682:AC688" si="2763">O682</f>
        <v>7705</v>
      </c>
      <c r="AE682" s="3">
        <f t="shared" ref="AE682:AE688" si="2764">B682-B681</f>
        <v>31786</v>
      </c>
      <c r="AF682" s="3">
        <f t="shared" ref="AF682:AF688" si="2765">E682-E681</f>
        <v>7803</v>
      </c>
      <c r="AG682" s="3">
        <f t="shared" ref="AG682:AG688" si="2766">G682-G681</f>
        <v>6863</v>
      </c>
      <c r="AH682" s="3">
        <f t="shared" ref="AH682:AH688" si="2767">H682-H681</f>
        <v>42</v>
      </c>
      <c r="AI682" s="3">
        <f t="shared" ref="AI682:AI688" si="2768">J682-J681</f>
        <v>5</v>
      </c>
      <c r="AJ682" s="3">
        <f t="shared" ref="AJ682:AJ688" si="2769">M682-M681</f>
        <v>6821</v>
      </c>
      <c r="AK682" s="3">
        <f t="shared" ref="AK682:AK688" si="2770">N682-N681</f>
        <v>917</v>
      </c>
      <c r="AL682" s="3">
        <f t="shared" ref="AL682:AL688" si="2771">O682-O681</f>
        <v>23</v>
      </c>
      <c r="AM682" s="3"/>
      <c r="AN682" s="3">
        <f t="shared" ref="AN682:AN688" si="2772">AE682-AF682</f>
        <v>23983</v>
      </c>
      <c r="AO682" s="3">
        <f t="shared" ref="AO682:AO688" si="2773">AF682</f>
        <v>7803</v>
      </c>
      <c r="AQ682" s="6">
        <f t="shared" ref="AQ682:AQ688" si="2774">(B682-B681)/B681</f>
        <v>3.6049069195477229E-3</v>
      </c>
      <c r="AR682" s="6">
        <f t="shared" ref="AR682:AR688" si="2775">(E682-E681)/E681</f>
        <v>1.736508289751864E-2</v>
      </c>
      <c r="AS682" s="6">
        <f t="shared" ref="AS682:AS688" si="2776">(G682-G681)/G681</f>
        <v>6.1399035579770438E-2</v>
      </c>
      <c r="AT682" s="6">
        <f t="shared" ref="AT682:AT688" si="2777">(H682-H681)/H681</f>
        <v>3.3306899286280729E-2</v>
      </c>
      <c r="AU682" s="6">
        <f t="shared" ref="AU682:AU688" si="2778">(J682-J681)/J681</f>
        <v>3.6231884057971016E-2</v>
      </c>
      <c r="AV682" s="6">
        <f t="shared" ref="AV682:AV688" si="2779">(M682-M681)/M681</f>
        <v>6.1719570017011109E-2</v>
      </c>
      <c r="AW682" s="6">
        <f t="shared" ref="AW682:AW688" si="2780">(N682-N681)/N681</f>
        <v>2.7797060241109943E-3</v>
      </c>
      <c r="AX682" s="6">
        <f t="shared" ref="AX682:AX688" si="2781">(O682-O681)/O681</f>
        <v>2.9940119760479044E-3</v>
      </c>
      <c r="AZ682" s="2">
        <f t="shared" ref="AZ682:AZ688" si="2782">E682/B682</f>
        <v>5.1660306024988438E-2</v>
      </c>
      <c r="BA682" s="17">
        <f t="shared" ref="BA682:BA688" si="2783">AF682/AE682</f>
        <v>0.24548543383879695</v>
      </c>
      <c r="BB682" s="2">
        <f t="shared" ref="BB682:BB688" si="2784">H682/E682</f>
        <v>2.8502492600945418E-3</v>
      </c>
      <c r="BC682" s="2">
        <f t="shared" ref="BC682:BC688" si="2785">(H682-J682)/E682</f>
        <v>2.5374437004678958E-3</v>
      </c>
      <c r="BD682" s="2">
        <f t="shared" ref="BD682:BD688" si="2786">J682/E682</f>
        <v>3.1280555962664579E-4</v>
      </c>
      <c r="BE682" s="2">
        <f t="shared" ref="BE682:BE688" si="2787">M682/E682</f>
        <v>0.25666899265672544</v>
      </c>
      <c r="BF682" s="2">
        <f t="shared" ref="BF682:BF688" si="2788">N682/E682</f>
        <v>0.72362644453826186</v>
      </c>
      <c r="BG682" s="17">
        <f t="shared" ref="BG682:BG688" si="2789">O682/E682</f>
        <v>1.6854313544918221E-2</v>
      </c>
      <c r="BH682" s="2">
        <f t="shared" ref="BH682:BH688" si="2790">I682/G682</f>
        <v>9.7774780849629126E-3</v>
      </c>
      <c r="BI682" s="2">
        <f t="shared" ref="BI682:BI688" si="2791">J682/G682</f>
        <v>1.2053270397842212E-3</v>
      </c>
      <c r="BJ682" s="2">
        <f t="shared" ref="BJ682:BJ688" si="2792">M682/G682</f>
        <v>0.98901719487525286</v>
      </c>
    </row>
    <row r="683" spans="1:62" ht="15.6" customHeight="1">
      <c r="A683" s="4">
        <v>44572</v>
      </c>
      <c r="B683">
        <f>Foglio1!S454</f>
        <v>8905728</v>
      </c>
      <c r="C683">
        <f>Foglio1!T454</f>
        <v>3367300</v>
      </c>
      <c r="E683">
        <f>Foglio1!R454</f>
        <v>470384</v>
      </c>
      <c r="G683">
        <f>Foglio1!K454</f>
        <v>129313</v>
      </c>
      <c r="H683" s="5">
        <f>Foglio1!I454</f>
        <v>1386</v>
      </c>
      <c r="I683" s="5">
        <f>Foglio1!G454</f>
        <v>1223</v>
      </c>
      <c r="J683" s="5">
        <f>Foglio1!H454</f>
        <v>163</v>
      </c>
      <c r="K683" s="5">
        <f>Foglio1!V454</f>
        <v>32</v>
      </c>
      <c r="M683" s="5">
        <f>Foglio1!J454</f>
        <v>127927</v>
      </c>
      <c r="N683" s="5">
        <f>Foglio1!N454</f>
        <v>333331</v>
      </c>
      <c r="O683" s="5">
        <f>Foglio1!O454</f>
        <v>7740</v>
      </c>
      <c r="Q683">
        <f t="shared" si="2758"/>
        <v>1386</v>
      </c>
      <c r="R683">
        <f t="shared" si="2759"/>
        <v>342457</v>
      </c>
      <c r="Z683">
        <f t="shared" si="2760"/>
        <v>333331</v>
      </c>
      <c r="AA683">
        <f t="shared" si="2761"/>
        <v>127927</v>
      </c>
      <c r="AB683">
        <f t="shared" si="2762"/>
        <v>1386</v>
      </c>
      <c r="AC683">
        <f t="shared" si="2763"/>
        <v>7740</v>
      </c>
      <c r="AE683" s="3">
        <f t="shared" si="2764"/>
        <v>56516</v>
      </c>
      <c r="AF683" s="3">
        <f t="shared" si="2765"/>
        <v>13231</v>
      </c>
      <c r="AG683" s="3">
        <f t="shared" si="2766"/>
        <v>10673</v>
      </c>
      <c r="AH683" s="3">
        <f t="shared" si="2767"/>
        <v>83</v>
      </c>
      <c r="AI683" s="3">
        <f t="shared" si="2768"/>
        <v>20</v>
      </c>
      <c r="AJ683" s="3">
        <f t="shared" si="2769"/>
        <v>10590</v>
      </c>
      <c r="AK683" s="3">
        <f t="shared" si="2770"/>
        <v>2523</v>
      </c>
      <c r="AL683" s="3">
        <f t="shared" si="2771"/>
        <v>35</v>
      </c>
      <c r="AM683" s="3"/>
      <c r="AN683" s="3">
        <f t="shared" si="2772"/>
        <v>43285</v>
      </c>
      <c r="AO683" s="3">
        <f t="shared" si="2773"/>
        <v>13231</v>
      </c>
      <c r="AQ683" s="6">
        <f t="shared" si="2774"/>
        <v>6.3865573567454372E-3</v>
      </c>
      <c r="AR683" s="6">
        <f t="shared" si="2775"/>
        <v>2.8942170345595458E-2</v>
      </c>
      <c r="AS683" s="6">
        <f t="shared" si="2776"/>
        <v>8.9961227242076877E-2</v>
      </c>
      <c r="AT683" s="6">
        <f t="shared" si="2777"/>
        <v>6.3699155794320797E-2</v>
      </c>
      <c r="AU683" s="6">
        <f t="shared" si="2778"/>
        <v>0.13986013986013987</v>
      </c>
      <c r="AV683" s="6">
        <f t="shared" si="2779"/>
        <v>9.0252861416262556E-2</v>
      </c>
      <c r="AW683" s="6">
        <f t="shared" si="2780"/>
        <v>7.626780488984547E-3</v>
      </c>
      <c r="AX683" s="6">
        <f t="shared" si="2781"/>
        <v>4.5425048669695007E-3</v>
      </c>
      <c r="AZ683" s="2">
        <f t="shared" si="2782"/>
        <v>5.2818141313096471E-2</v>
      </c>
      <c r="BA683" s="17">
        <f t="shared" si="2783"/>
        <v>0.23411069431665368</v>
      </c>
      <c r="BB683" s="2">
        <f t="shared" si="2784"/>
        <v>2.9465287934963775E-3</v>
      </c>
      <c r="BC683" s="2">
        <f t="shared" si="2785"/>
        <v>2.6000034014762407E-3</v>
      </c>
      <c r="BD683" s="2">
        <f t="shared" si="2786"/>
        <v>3.4652539202013676E-4</v>
      </c>
      <c r="BE683" s="2">
        <f t="shared" si="2787"/>
        <v>0.2719629069015953</v>
      </c>
      <c r="BF683" s="2">
        <f t="shared" si="2788"/>
        <v>0.70863592299057787</v>
      </c>
      <c r="BG683" s="17">
        <f t="shared" si="2789"/>
        <v>1.6454641314330418E-2</v>
      </c>
      <c r="BH683" s="2">
        <f t="shared" si="2790"/>
        <v>9.4576724691253014E-3</v>
      </c>
      <c r="BI683" s="2">
        <f t="shared" si="2791"/>
        <v>1.2605074509136746E-3</v>
      </c>
      <c r="BJ683" s="2">
        <f t="shared" si="2792"/>
        <v>0.98928182007996102</v>
      </c>
    </row>
    <row r="684" spans="1:62" ht="15.6" customHeight="1">
      <c r="A684" s="4">
        <v>44573</v>
      </c>
      <c r="B684">
        <f>Foglio1!S455</f>
        <v>8968603</v>
      </c>
      <c r="C684">
        <f>Foglio1!T455</f>
        <v>3429173</v>
      </c>
      <c r="E684">
        <f>Foglio1!R455</f>
        <v>483432</v>
      </c>
      <c r="G684">
        <f>Foglio1!K455</f>
        <v>140923</v>
      </c>
      <c r="H684" s="5">
        <f>Foglio1!I455</f>
        <v>1441</v>
      </c>
      <c r="I684" s="5">
        <f>Foglio1!G455</f>
        <v>1276</v>
      </c>
      <c r="J684" s="5">
        <f>Foglio1!H455</f>
        <v>165</v>
      </c>
      <c r="K684" s="5">
        <f>Foglio1!V455</f>
        <v>16</v>
      </c>
      <c r="M684" s="5">
        <f>Foglio1!J455</f>
        <v>139482</v>
      </c>
      <c r="N684" s="5">
        <f>Foglio1!N455</f>
        <v>334744</v>
      </c>
      <c r="O684" s="5">
        <f>Foglio1!O455</f>
        <v>7765</v>
      </c>
      <c r="Q684">
        <f t="shared" si="2758"/>
        <v>1441</v>
      </c>
      <c r="R684">
        <f t="shared" si="2759"/>
        <v>343950</v>
      </c>
      <c r="Z684">
        <f t="shared" si="2760"/>
        <v>334744</v>
      </c>
      <c r="AA684">
        <f t="shared" si="2761"/>
        <v>139482</v>
      </c>
      <c r="AB684">
        <f t="shared" si="2762"/>
        <v>1441</v>
      </c>
      <c r="AC684">
        <f t="shared" si="2763"/>
        <v>7765</v>
      </c>
      <c r="AE684" s="3">
        <f t="shared" si="2764"/>
        <v>62875</v>
      </c>
      <c r="AF684" s="3">
        <f t="shared" si="2765"/>
        <v>13048</v>
      </c>
      <c r="AG684" s="3">
        <f t="shared" si="2766"/>
        <v>11610</v>
      </c>
      <c r="AH684" s="3">
        <f t="shared" si="2767"/>
        <v>55</v>
      </c>
      <c r="AI684" s="3">
        <f t="shared" si="2768"/>
        <v>2</v>
      </c>
      <c r="AJ684" s="3">
        <f t="shared" si="2769"/>
        <v>11555</v>
      </c>
      <c r="AK684" s="3">
        <f t="shared" si="2770"/>
        <v>1413</v>
      </c>
      <c r="AL684" s="3">
        <f t="shared" si="2771"/>
        <v>25</v>
      </c>
      <c r="AM684" s="3"/>
      <c r="AN684" s="3">
        <f t="shared" si="2772"/>
        <v>49827</v>
      </c>
      <c r="AO684" s="3">
        <f t="shared" si="2773"/>
        <v>13048</v>
      </c>
      <c r="AQ684" s="6">
        <f t="shared" si="2774"/>
        <v>7.0600629168103947E-3</v>
      </c>
      <c r="AR684" s="6">
        <f t="shared" si="2775"/>
        <v>2.773903874281438E-2</v>
      </c>
      <c r="AS684" s="6">
        <f t="shared" si="2776"/>
        <v>8.9782156473053751E-2</v>
      </c>
      <c r="AT684" s="6">
        <f t="shared" si="2777"/>
        <v>3.968253968253968E-2</v>
      </c>
      <c r="AU684" s="6">
        <f t="shared" si="2778"/>
        <v>1.2269938650306749E-2</v>
      </c>
      <c r="AV684" s="6">
        <f t="shared" si="2779"/>
        <v>9.0324950948587862E-2</v>
      </c>
      <c r="AW684" s="6">
        <f t="shared" si="2780"/>
        <v>4.2390296732077127E-3</v>
      </c>
      <c r="AX684" s="6">
        <f t="shared" si="2781"/>
        <v>3.2299741602067182E-3</v>
      </c>
      <c r="AZ684" s="2">
        <f t="shared" si="2782"/>
        <v>5.390270926252394E-2</v>
      </c>
      <c r="BA684" s="17">
        <f t="shared" si="2783"/>
        <v>0.20752286282306162</v>
      </c>
      <c r="BB684" s="2">
        <f t="shared" si="2784"/>
        <v>2.9807708219563456E-3</v>
      </c>
      <c r="BC684" s="2">
        <f t="shared" si="2785"/>
        <v>2.6394611858544738E-3</v>
      </c>
      <c r="BD684" s="2">
        <f t="shared" si="2786"/>
        <v>3.4130963610187162E-4</v>
      </c>
      <c r="BE684" s="2">
        <f t="shared" si="2787"/>
        <v>0.28852454947128037</v>
      </c>
      <c r="BF684" s="2">
        <f t="shared" si="2788"/>
        <v>0.69243244137748428</v>
      </c>
      <c r="BG684" s="17">
        <f t="shared" si="2789"/>
        <v>1.6062238329278989E-2</v>
      </c>
      <c r="BH684" s="2">
        <f t="shared" si="2790"/>
        <v>9.0545900953002707E-3</v>
      </c>
      <c r="BI684" s="2">
        <f t="shared" si="2791"/>
        <v>1.1708521674957245E-3</v>
      </c>
      <c r="BJ684" s="2">
        <f t="shared" si="2792"/>
        <v>0.98977455773720402</v>
      </c>
    </row>
    <row r="685" spans="1:62" ht="15.6" customHeight="1">
      <c r="A685" s="4">
        <v>44574</v>
      </c>
      <c r="B685">
        <f>Foglio1!S456</f>
        <v>9027770</v>
      </c>
      <c r="C685">
        <f>Foglio1!T456</f>
        <v>3487728</v>
      </c>
      <c r="E685">
        <f>Foglio1!R456</f>
        <v>494786</v>
      </c>
      <c r="G685">
        <f>Foglio1!K456</f>
        <v>150466</v>
      </c>
      <c r="H685" s="5">
        <f>Foglio1!I456</f>
        <v>1463</v>
      </c>
      <c r="I685" s="5">
        <f>Foglio1!G456</f>
        <v>1300</v>
      </c>
      <c r="J685" s="5">
        <f>Foglio1!H456</f>
        <v>163</v>
      </c>
      <c r="K685" s="5">
        <f>Foglio1!V456</f>
        <v>11</v>
      </c>
      <c r="M685" s="5">
        <f>Foglio1!J456</f>
        <v>149003</v>
      </c>
      <c r="N685" s="5">
        <f>Foglio1!N456</f>
        <v>336529</v>
      </c>
      <c r="O685" s="5">
        <f>Foglio1!O456</f>
        <v>7791</v>
      </c>
      <c r="Q685">
        <f t="shared" si="2758"/>
        <v>1463</v>
      </c>
      <c r="R685">
        <f t="shared" si="2759"/>
        <v>345783</v>
      </c>
      <c r="Z685">
        <f t="shared" si="2760"/>
        <v>336529</v>
      </c>
      <c r="AA685">
        <f t="shared" si="2761"/>
        <v>149003</v>
      </c>
      <c r="AB685">
        <f t="shared" si="2762"/>
        <v>1463</v>
      </c>
      <c r="AC685">
        <f t="shared" si="2763"/>
        <v>7791</v>
      </c>
      <c r="AE685" s="3">
        <f t="shared" si="2764"/>
        <v>59167</v>
      </c>
      <c r="AF685" s="3">
        <f t="shared" si="2765"/>
        <v>11354</v>
      </c>
      <c r="AG685" s="3">
        <f t="shared" si="2766"/>
        <v>9543</v>
      </c>
      <c r="AH685" s="3">
        <f t="shared" si="2767"/>
        <v>22</v>
      </c>
      <c r="AI685" s="3">
        <f t="shared" si="2768"/>
        <v>-2</v>
      </c>
      <c r="AJ685" s="3">
        <f t="shared" si="2769"/>
        <v>9521</v>
      </c>
      <c r="AK685" s="3">
        <f t="shared" si="2770"/>
        <v>1785</v>
      </c>
      <c r="AL685" s="3">
        <f t="shared" si="2771"/>
        <v>26</v>
      </c>
      <c r="AM685" s="3"/>
      <c r="AN685" s="3">
        <f t="shared" si="2772"/>
        <v>47813</v>
      </c>
      <c r="AO685" s="3">
        <f t="shared" si="2773"/>
        <v>11354</v>
      </c>
      <c r="AQ685" s="6">
        <f t="shared" si="2774"/>
        <v>6.5971255500996088E-3</v>
      </c>
      <c r="AR685" s="6">
        <f t="shared" si="2775"/>
        <v>2.3486240050306972E-2</v>
      </c>
      <c r="AS685" s="6">
        <f t="shared" si="2776"/>
        <v>6.7717831723707267E-2</v>
      </c>
      <c r="AT685" s="6">
        <f t="shared" si="2777"/>
        <v>1.5267175572519083E-2</v>
      </c>
      <c r="AU685" s="6">
        <f t="shared" si="2778"/>
        <v>-1.2121212121212121E-2</v>
      </c>
      <c r="AV685" s="6">
        <f t="shared" si="2779"/>
        <v>6.8259703761058776E-2</v>
      </c>
      <c r="AW685" s="6">
        <f t="shared" si="2780"/>
        <v>5.3324331429390817E-3</v>
      </c>
      <c r="AX685" s="6">
        <f t="shared" si="2781"/>
        <v>3.3483580167417899E-3</v>
      </c>
      <c r="AZ685" s="2">
        <f t="shared" si="2782"/>
        <v>5.4807111833819429E-2</v>
      </c>
      <c r="BA685" s="17">
        <f t="shared" si="2783"/>
        <v>0.19189751043656092</v>
      </c>
      <c r="BB685" s="2">
        <f t="shared" si="2784"/>
        <v>2.9568338635288793E-3</v>
      </c>
      <c r="BC685" s="2">
        <f t="shared" si="2785"/>
        <v>2.627398511679797E-3</v>
      </c>
      <c r="BD685" s="2">
        <f t="shared" si="2786"/>
        <v>3.2943535184908225E-4</v>
      </c>
      <c r="BE685" s="2">
        <f t="shared" si="2787"/>
        <v>0.30114635418140367</v>
      </c>
      <c r="BF685" s="2">
        <f t="shared" si="2788"/>
        <v>0.68015061056699255</v>
      </c>
      <c r="BG685" s="17">
        <f t="shared" si="2789"/>
        <v>1.5746201388074844E-2</v>
      </c>
      <c r="BH685" s="2">
        <f t="shared" si="2790"/>
        <v>8.6398256084431035E-3</v>
      </c>
      <c r="BI685" s="2">
        <f t="shared" si="2791"/>
        <v>1.0833012109047891E-3</v>
      </c>
      <c r="BJ685" s="2">
        <f t="shared" si="2792"/>
        <v>0.99027687318065216</v>
      </c>
    </row>
    <row r="686" spans="1:62" ht="15.6" customHeight="1">
      <c r="A686" s="4">
        <v>44575</v>
      </c>
      <c r="B686">
        <f>Foglio1!S457</f>
        <v>9078337</v>
      </c>
      <c r="C686">
        <f>Foglio1!T457</f>
        <v>3537557</v>
      </c>
      <c r="E686">
        <f>Foglio1!R457</f>
        <v>504809</v>
      </c>
      <c r="G686">
        <f>Foglio1!K457</f>
        <v>159593</v>
      </c>
      <c r="H686" s="5">
        <f>Foglio1!I457</f>
        <v>1472</v>
      </c>
      <c r="I686" s="5">
        <f>Foglio1!G457</f>
        <v>1307</v>
      </c>
      <c r="J686" s="5">
        <f>Foglio1!H457</f>
        <v>165</v>
      </c>
      <c r="K686" s="5">
        <f>Foglio1!V457</f>
        <v>15</v>
      </c>
      <c r="M686" s="5">
        <f>Foglio1!J457</f>
        <v>158121</v>
      </c>
      <c r="N686" s="5">
        <f>Foglio1!N457</f>
        <v>337404</v>
      </c>
      <c r="O686" s="5">
        <f>Foglio1!O457</f>
        <v>7812</v>
      </c>
      <c r="Q686">
        <f t="shared" si="2758"/>
        <v>1472</v>
      </c>
      <c r="R686">
        <f t="shared" si="2759"/>
        <v>346688</v>
      </c>
      <c r="Z686">
        <f t="shared" si="2760"/>
        <v>337404</v>
      </c>
      <c r="AA686">
        <f t="shared" si="2761"/>
        <v>158121</v>
      </c>
      <c r="AB686">
        <f t="shared" si="2762"/>
        <v>1472</v>
      </c>
      <c r="AC686">
        <f t="shared" si="2763"/>
        <v>7812</v>
      </c>
      <c r="AE686" s="3">
        <f t="shared" si="2764"/>
        <v>50567</v>
      </c>
      <c r="AF686" s="3">
        <f t="shared" si="2765"/>
        <v>10023</v>
      </c>
      <c r="AG686" s="3">
        <f t="shared" si="2766"/>
        <v>9127</v>
      </c>
      <c r="AH686" s="3">
        <f t="shared" si="2767"/>
        <v>9</v>
      </c>
      <c r="AI686" s="3">
        <f t="shared" si="2768"/>
        <v>2</v>
      </c>
      <c r="AJ686" s="3">
        <f t="shared" si="2769"/>
        <v>9118</v>
      </c>
      <c r="AK686" s="3">
        <f t="shared" si="2770"/>
        <v>875</v>
      </c>
      <c r="AL686" s="3">
        <f t="shared" si="2771"/>
        <v>21</v>
      </c>
      <c r="AM686" s="3"/>
      <c r="AN686" s="3">
        <f t="shared" si="2772"/>
        <v>40544</v>
      </c>
      <c r="AO686" s="3">
        <f t="shared" si="2773"/>
        <v>10023</v>
      </c>
      <c r="AQ686" s="6">
        <f t="shared" si="2774"/>
        <v>5.6012725180194E-3</v>
      </c>
      <c r="AR686" s="6">
        <f t="shared" si="2775"/>
        <v>2.0257242525051233E-2</v>
      </c>
      <c r="AS686" s="6">
        <f t="shared" si="2776"/>
        <v>6.0658221790969385E-2</v>
      </c>
      <c r="AT686" s="6">
        <f t="shared" si="2777"/>
        <v>6.1517429938482571E-3</v>
      </c>
      <c r="AU686" s="6">
        <f t="shared" si="2778"/>
        <v>1.2269938650306749E-2</v>
      </c>
      <c r="AV686" s="6">
        <f t="shared" si="2779"/>
        <v>6.1193398790628378E-2</v>
      </c>
      <c r="AW686" s="6">
        <f t="shared" si="2780"/>
        <v>2.6000730991979889E-3</v>
      </c>
      <c r="AX686" s="6">
        <f t="shared" si="2781"/>
        <v>2.6954177897574125E-3</v>
      </c>
      <c r="AZ686" s="2">
        <f t="shared" si="2782"/>
        <v>5.5605889052146883E-2</v>
      </c>
      <c r="BA686" s="17">
        <f t="shared" si="2783"/>
        <v>0.19821227282615145</v>
      </c>
      <c r="BB686" s="2">
        <f t="shared" si="2784"/>
        <v>2.9159543510515859E-3</v>
      </c>
      <c r="BC686" s="2">
        <f t="shared" si="2785"/>
        <v>2.5890980549078957E-3</v>
      </c>
      <c r="BD686" s="2">
        <f t="shared" si="2786"/>
        <v>3.2685629614368996E-4</v>
      </c>
      <c r="BE686" s="2">
        <f t="shared" si="2787"/>
        <v>0.31322936001537216</v>
      </c>
      <c r="BF686" s="2">
        <f t="shared" si="2788"/>
        <v>0.66837952572160952</v>
      </c>
      <c r="BG686" s="17">
        <f t="shared" si="2789"/>
        <v>1.5475159911966704E-2</v>
      </c>
      <c r="BH686" s="2">
        <f t="shared" si="2790"/>
        <v>8.189582249848051E-3</v>
      </c>
      <c r="BI686" s="2">
        <f t="shared" si="2791"/>
        <v>1.0338799320772215E-3</v>
      </c>
      <c r="BJ686" s="2">
        <f t="shared" si="2792"/>
        <v>0.99077653781807473</v>
      </c>
    </row>
    <row r="687" spans="1:62" ht="15.6" customHeight="1">
      <c r="A687" s="4">
        <v>44576</v>
      </c>
      <c r="B687">
        <f>Foglio1!S458</f>
        <v>9127668</v>
      </c>
      <c r="C687">
        <f>Foglio1!T458</f>
        <v>3586404</v>
      </c>
      <c r="E687">
        <f>Foglio1!R458</f>
        <v>514101</v>
      </c>
      <c r="G687">
        <f>Foglio1!K458</f>
        <v>166341</v>
      </c>
      <c r="H687" s="5">
        <f>Foglio1!I458</f>
        <v>1488</v>
      </c>
      <c r="I687" s="5">
        <f>Foglio1!G458</f>
        <v>1331</v>
      </c>
      <c r="J687" s="5">
        <f>Foglio1!H458</f>
        <v>157</v>
      </c>
      <c r="K687" s="5">
        <f>Foglio1!V458</f>
        <v>6</v>
      </c>
      <c r="M687" s="5">
        <f>Foglio1!J458</f>
        <v>164853</v>
      </c>
      <c r="N687" s="5">
        <f>Foglio1!N458</f>
        <v>339882</v>
      </c>
      <c r="O687" s="5">
        <f>Foglio1!O458</f>
        <v>7878</v>
      </c>
      <c r="Q687">
        <f t="shared" si="2758"/>
        <v>1488</v>
      </c>
      <c r="R687">
        <f t="shared" si="2759"/>
        <v>349248</v>
      </c>
      <c r="Z687">
        <f t="shared" si="2760"/>
        <v>339882</v>
      </c>
      <c r="AA687">
        <f t="shared" si="2761"/>
        <v>164853</v>
      </c>
      <c r="AB687">
        <f t="shared" si="2762"/>
        <v>1488</v>
      </c>
      <c r="AC687">
        <f t="shared" si="2763"/>
        <v>7878</v>
      </c>
      <c r="AE687" s="3">
        <f t="shared" si="2764"/>
        <v>49331</v>
      </c>
      <c r="AF687" s="3">
        <f t="shared" si="2765"/>
        <v>9292</v>
      </c>
      <c r="AG687" s="3">
        <f t="shared" si="2766"/>
        <v>6748</v>
      </c>
      <c r="AH687" s="3">
        <f t="shared" si="2767"/>
        <v>16</v>
      </c>
      <c r="AI687" s="3">
        <f t="shared" si="2768"/>
        <v>-8</v>
      </c>
      <c r="AJ687" s="3">
        <f t="shared" si="2769"/>
        <v>6732</v>
      </c>
      <c r="AK687" s="3">
        <f t="shared" si="2770"/>
        <v>2478</v>
      </c>
      <c r="AL687" s="3">
        <f t="shared" si="2771"/>
        <v>66</v>
      </c>
      <c r="AM687" s="3"/>
      <c r="AN687" s="3">
        <f t="shared" si="2772"/>
        <v>40039</v>
      </c>
      <c r="AO687" s="3">
        <f t="shared" si="2773"/>
        <v>9292</v>
      </c>
      <c r="AQ687" s="6">
        <f t="shared" si="2774"/>
        <v>5.4339247375372827E-3</v>
      </c>
      <c r="AR687" s="6">
        <f t="shared" si="2775"/>
        <v>1.8406961841013137E-2</v>
      </c>
      <c r="AS687" s="6">
        <f t="shared" si="2776"/>
        <v>4.2282556252467213E-2</v>
      </c>
      <c r="AT687" s="6">
        <f t="shared" si="2777"/>
        <v>1.0869565217391304E-2</v>
      </c>
      <c r="AU687" s="6">
        <f t="shared" si="2778"/>
        <v>-4.8484848484848485E-2</v>
      </c>
      <c r="AV687" s="6">
        <f t="shared" si="2779"/>
        <v>4.2574990039273723E-2</v>
      </c>
      <c r="AW687" s="6">
        <f t="shared" si="2780"/>
        <v>7.3443112707614611E-3</v>
      </c>
      <c r="AX687" s="6">
        <f t="shared" si="2781"/>
        <v>8.4485407066052232E-3</v>
      </c>
      <c r="AZ687" s="2">
        <f t="shared" si="2782"/>
        <v>5.6323367589618728E-2</v>
      </c>
      <c r="BA687" s="17">
        <f t="shared" si="2783"/>
        <v>0.18836026028258093</v>
      </c>
      <c r="BB687" s="2">
        <f t="shared" si="2784"/>
        <v>2.8943728955983356E-3</v>
      </c>
      <c r="BC687" s="2">
        <f t="shared" si="2785"/>
        <v>2.5889854328235112E-3</v>
      </c>
      <c r="BD687" s="2">
        <f t="shared" si="2786"/>
        <v>3.0538746277482438E-4</v>
      </c>
      <c r="BE687" s="2">
        <f t="shared" si="2787"/>
        <v>0.32066267134279064</v>
      </c>
      <c r="BF687" s="2">
        <f t="shared" si="2788"/>
        <v>0.66111911861676986</v>
      </c>
      <c r="BG687" s="17">
        <f t="shared" si="2789"/>
        <v>1.5323837144841189E-2</v>
      </c>
      <c r="BH687" s="2">
        <f t="shared" si="2790"/>
        <v>8.0016351951713652E-3</v>
      </c>
      <c r="BI687" s="2">
        <f t="shared" si="2791"/>
        <v>9.4384427170691532E-4</v>
      </c>
      <c r="BJ687" s="2">
        <f t="shared" si="2792"/>
        <v>0.99105452053312171</v>
      </c>
    </row>
    <row r="688" spans="1:62" ht="15.6" customHeight="1">
      <c r="A688" s="4">
        <v>44577</v>
      </c>
      <c r="B688">
        <f>Foglio1!S459</f>
        <v>9175246</v>
      </c>
      <c r="C688">
        <f>Foglio1!T459</f>
        <v>3633402</v>
      </c>
      <c r="E688">
        <f>Foglio1!R459</f>
        <v>522622</v>
      </c>
      <c r="G688">
        <f>Foglio1!K459</f>
        <v>173689</v>
      </c>
      <c r="H688" s="5">
        <f>Foglio1!I459</f>
        <v>1516</v>
      </c>
      <c r="I688" s="5">
        <f>Foglio1!G459</f>
        <v>1348</v>
      </c>
      <c r="J688" s="5">
        <f>Foglio1!H459</f>
        <v>168</v>
      </c>
      <c r="K688" s="5">
        <f>Foglio1!V459</f>
        <v>25</v>
      </c>
      <c r="M688" s="5">
        <f>Foglio1!J459</f>
        <v>172173</v>
      </c>
      <c r="N688" s="5">
        <f>Foglio1!N459</f>
        <v>341018</v>
      </c>
      <c r="O688" s="5">
        <f>Foglio1!O459</f>
        <v>7915</v>
      </c>
      <c r="Q688">
        <f t="shared" si="2758"/>
        <v>1516</v>
      </c>
      <c r="R688">
        <f t="shared" si="2759"/>
        <v>350449</v>
      </c>
      <c r="Z688">
        <f t="shared" si="2760"/>
        <v>341018</v>
      </c>
      <c r="AA688">
        <f t="shared" si="2761"/>
        <v>172173</v>
      </c>
      <c r="AB688">
        <f t="shared" si="2762"/>
        <v>1516</v>
      </c>
      <c r="AC688">
        <f t="shared" si="2763"/>
        <v>7915</v>
      </c>
      <c r="AE688" s="3">
        <f t="shared" si="2764"/>
        <v>47578</v>
      </c>
      <c r="AF688" s="3">
        <f t="shared" si="2765"/>
        <v>8521</v>
      </c>
      <c r="AG688" s="3">
        <f t="shared" si="2766"/>
        <v>7348</v>
      </c>
      <c r="AH688" s="3">
        <f t="shared" si="2767"/>
        <v>28</v>
      </c>
      <c r="AI688" s="3">
        <f t="shared" si="2768"/>
        <v>11</v>
      </c>
      <c r="AJ688" s="3">
        <f t="shared" si="2769"/>
        <v>7320</v>
      </c>
      <c r="AK688" s="3">
        <f t="shared" si="2770"/>
        <v>1136</v>
      </c>
      <c r="AL688" s="3">
        <f t="shared" si="2771"/>
        <v>37</v>
      </c>
      <c r="AM688" s="3"/>
      <c r="AN688" s="3">
        <f t="shared" si="2772"/>
        <v>39057</v>
      </c>
      <c r="AO688" s="3">
        <f t="shared" si="2773"/>
        <v>8521</v>
      </c>
      <c r="AQ688" s="6">
        <f t="shared" si="2774"/>
        <v>5.2125033469666076E-3</v>
      </c>
      <c r="AR688" s="6">
        <f t="shared" si="2775"/>
        <v>1.657456414206547E-2</v>
      </c>
      <c r="AS688" s="6">
        <f t="shared" si="2776"/>
        <v>4.4174316614665053E-2</v>
      </c>
      <c r="AT688" s="6">
        <f t="shared" si="2777"/>
        <v>1.8817204301075269E-2</v>
      </c>
      <c r="AU688" s="6">
        <f t="shared" si="2778"/>
        <v>7.0063694267515922E-2</v>
      </c>
      <c r="AV688" s="6">
        <f t="shared" si="2779"/>
        <v>4.4403195574238864E-2</v>
      </c>
      <c r="AW688" s="6">
        <f t="shared" si="2780"/>
        <v>3.3423364579471698E-3</v>
      </c>
      <c r="AX688" s="6">
        <f t="shared" si="2781"/>
        <v>4.6966235085046963E-3</v>
      </c>
      <c r="AZ688" s="2">
        <f t="shared" si="2782"/>
        <v>5.6959998674694937E-2</v>
      </c>
      <c r="BA688" s="17">
        <f t="shared" si="2783"/>
        <v>0.17909538021774771</v>
      </c>
      <c r="BB688" s="2">
        <f t="shared" si="2784"/>
        <v>2.9007581005009355E-3</v>
      </c>
      <c r="BC688" s="2">
        <f t="shared" si="2785"/>
        <v>2.5793020577013596E-3</v>
      </c>
      <c r="BD688" s="2">
        <f t="shared" si="2786"/>
        <v>3.2145604279957597E-4</v>
      </c>
      <c r="BE688" s="2">
        <f t="shared" si="2787"/>
        <v>0.32944078129125831</v>
      </c>
      <c r="BF688" s="2">
        <f t="shared" si="2788"/>
        <v>0.65251367144896311</v>
      </c>
      <c r="BG688" s="17">
        <f t="shared" si="2789"/>
        <v>1.5144789159277642E-2</v>
      </c>
      <c r="BH688" s="2">
        <f t="shared" si="2790"/>
        <v>7.7609981058098096E-3</v>
      </c>
      <c r="BI688" s="2">
        <f t="shared" si="2791"/>
        <v>9.6724605473000596E-4</v>
      </c>
      <c r="BJ688" s="2">
        <f t="shared" si="2792"/>
        <v>0.99127175583946014</v>
      </c>
    </row>
    <row r="689" spans="1:62" ht="15.6" customHeight="1">
      <c r="A689" s="4"/>
      <c r="H689" s="5"/>
      <c r="I689" s="5"/>
      <c r="J689" s="5"/>
      <c r="K689" s="5"/>
      <c r="M689" s="5"/>
      <c r="N689" s="5"/>
      <c r="O689" s="5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Q689" s="6"/>
      <c r="AR689" s="6"/>
      <c r="AS689" s="6"/>
      <c r="AT689" s="6"/>
      <c r="AU689" s="6"/>
      <c r="AV689" s="6"/>
      <c r="AW689" s="6"/>
      <c r="AX689" s="6"/>
      <c r="AZ689" s="2"/>
      <c r="BA689" s="17"/>
      <c r="BB689" s="2"/>
      <c r="BC689" s="2"/>
      <c r="BD689" s="2"/>
      <c r="BE689" s="2"/>
      <c r="BF689" s="2"/>
      <c r="BG689" s="2"/>
      <c r="BH689" s="2"/>
      <c r="BI689" s="2"/>
      <c r="BJ689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463"/>
  <sheetViews>
    <sheetView zoomScale="95" zoomScaleNormal="95" workbookViewId="0">
      <pane xSplit="1" ySplit="1" topLeftCell="P435" activePane="bottomRight" state="frozen"/>
      <selection activeCell="A646" sqref="A646:BJ653"/>
      <selection pane="topRight" activeCell="A646" sqref="A646:BJ653"/>
      <selection pane="bottomLeft" activeCell="A646" sqref="A646:BJ653"/>
      <selection pane="bottomRight" activeCell="A453" sqref="A453:AD459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17" customWidth="1"/>
    <col min="25" max="25" width="27.44140625" bestFit="1" customWidth="1"/>
    <col min="26" max="26" width="7.44140625" customWidth="1"/>
    <col min="27" max="27" width="22.4414062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  <c r="AF1" t="s">
        <v>93</v>
      </c>
      <c r="AG1" t="s">
        <v>512</v>
      </c>
      <c r="AH1" t="s">
        <v>513</v>
      </c>
      <c r="AI1" t="s">
        <v>514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4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4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  <c r="AH194">
        <v>1</v>
      </c>
    </row>
    <row r="195" spans="1:34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4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4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4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4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4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4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4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4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4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4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4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4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4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4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4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  <c r="AH210">
        <v>1</v>
      </c>
    </row>
    <row r="211" spans="1:34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4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4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4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4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4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4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4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4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4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4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4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4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4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4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4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4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4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4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4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4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4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4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4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4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4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4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4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  <c r="AH238">
        <v>1</v>
      </c>
    </row>
    <row r="239" spans="1:34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4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4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4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4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4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4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  <c r="AH245">
        <v>1</v>
      </c>
    </row>
    <row r="246" spans="1:34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4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4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4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4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4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4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4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  <c r="AH253">
        <v>1</v>
      </c>
    </row>
    <row r="254" spans="1:34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4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4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4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4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4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4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  <c r="AH260">
        <v>1</v>
      </c>
    </row>
    <row r="261" spans="1:34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4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4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4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4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  <c r="AH265">
        <v>1</v>
      </c>
    </row>
    <row r="266" spans="1:34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4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4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  <c r="AH268">
        <v>1</v>
      </c>
    </row>
    <row r="269" spans="1:34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4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4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4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4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4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4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4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  <c r="AH276">
        <f>1+1</f>
        <v>2</v>
      </c>
    </row>
    <row r="277" spans="1:34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4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4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4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4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  <c r="AH281">
        <v>1</v>
      </c>
    </row>
    <row r="282" spans="1:34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4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4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4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4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4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4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5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  <c r="AH289">
        <v>1</v>
      </c>
    </row>
    <row r="290" spans="1:35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  <c r="AH290">
        <v>1</v>
      </c>
    </row>
    <row r="291" spans="1:35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5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5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  <c r="AH293">
        <v>1</v>
      </c>
    </row>
    <row r="294" spans="1:35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5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5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5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5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  <c r="AH298">
        <v>1</v>
      </c>
    </row>
    <row r="299" spans="1:35">
      <c r="A299" s="31" t="s">
        <v>473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217</v>
      </c>
      <c r="AD299" t="s">
        <v>243</v>
      </c>
    </row>
    <row r="300" spans="1:35">
      <c r="A300" s="31" t="s">
        <v>474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475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217</v>
      </c>
      <c r="AD300" t="s">
        <v>243</v>
      </c>
    </row>
    <row r="301" spans="1:35">
      <c r="A301" s="31" t="s">
        <v>476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477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217</v>
      </c>
      <c r="AD301" t="s">
        <v>243</v>
      </c>
      <c r="AH301">
        <v>1</v>
      </c>
    </row>
    <row r="302" spans="1:35">
      <c r="A302" s="31" t="s">
        <v>478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479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217</v>
      </c>
      <c r="AD302" t="s">
        <v>243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480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217</v>
      </c>
      <c r="AD303" t="s">
        <v>243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481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217</v>
      </c>
      <c r="AD304" t="s">
        <v>243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482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217</v>
      </c>
      <c r="AD305" t="s">
        <v>243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484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217</v>
      </c>
      <c r="AD306" t="s">
        <v>243</v>
      </c>
      <c r="AF306">
        <f t="shared" ref="AF306:AF369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485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486</v>
      </c>
      <c r="Y307">
        <v>257581</v>
      </c>
      <c r="Z307">
        <v>0</v>
      </c>
      <c r="AA307">
        <v>2881094</v>
      </c>
      <c r="AB307">
        <v>2643675</v>
      </c>
      <c r="AC307" t="s">
        <v>217</v>
      </c>
      <c r="AD307" t="s">
        <v>243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487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488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217</v>
      </c>
      <c r="AD308" t="s">
        <v>243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489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490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217</v>
      </c>
      <c r="AD309" t="s">
        <v>243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491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492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217</v>
      </c>
      <c r="AD310" t="s">
        <v>243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493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494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217</v>
      </c>
      <c r="AD311" t="s">
        <v>243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495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217</v>
      </c>
      <c r="AD312" t="s">
        <v>243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497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498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217</v>
      </c>
      <c r="AD313" t="s">
        <v>243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499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500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217</v>
      </c>
      <c r="AD314" t="s">
        <v>243</v>
      </c>
      <c r="AF314">
        <f t="shared" si="2"/>
        <v>11</v>
      </c>
      <c r="AG314">
        <v>11</v>
      </c>
      <c r="AH314">
        <f>1+4+4+1+1+1+1</f>
        <v>13</v>
      </c>
      <c r="AI314">
        <f t="shared" si="1"/>
        <v>13</v>
      </c>
    </row>
    <row r="315" spans="1:35">
      <c r="A315" s="31" t="s">
        <v>501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502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217</v>
      </c>
      <c r="AD315" t="s">
        <v>243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503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504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217</v>
      </c>
      <c r="AD316" t="s">
        <v>243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505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506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217</v>
      </c>
      <c r="AD317" t="s">
        <v>243</v>
      </c>
      <c r="AF317">
        <f t="shared" si="2"/>
        <v>11</v>
      </c>
      <c r="AG317">
        <v>11</v>
      </c>
      <c r="AH317">
        <f>8+6+3+1+1+1+1</f>
        <v>21</v>
      </c>
      <c r="AI317">
        <f t="shared" si="1"/>
        <v>21</v>
      </c>
    </row>
    <row r="318" spans="1:35">
      <c r="A318" s="31" t="s">
        <v>507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508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217</v>
      </c>
      <c r="AD318" t="s">
        <v>243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509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510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217</v>
      </c>
      <c r="AD319" t="s">
        <v>243</v>
      </c>
      <c r="AF319">
        <f t="shared" si="2"/>
        <v>10</v>
      </c>
      <c r="AG319">
        <v>10</v>
      </c>
      <c r="AH319">
        <f>1+5+6+3+1</f>
        <v>16</v>
      </c>
      <c r="AI319">
        <f t="shared" ref="AI319:AI390" si="3">AF319-AG319+AH319</f>
        <v>16</v>
      </c>
    </row>
    <row r="320" spans="1:35">
      <c r="A320" s="31" t="s">
        <v>515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516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217</v>
      </c>
      <c r="AD320" t="s">
        <v>243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517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518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217</v>
      </c>
      <c r="AD321" t="s">
        <v>243</v>
      </c>
      <c r="AF321">
        <f t="shared" si="2"/>
        <v>19</v>
      </c>
      <c r="AG321">
        <v>19</v>
      </c>
      <c r="AH321">
        <f>4+12+1+1</f>
        <v>18</v>
      </c>
      <c r="AI321">
        <f t="shared" si="3"/>
        <v>18</v>
      </c>
    </row>
    <row r="322" spans="1:35">
      <c r="A322" s="31" t="s">
        <v>519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520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217</v>
      </c>
      <c r="AD322" t="s">
        <v>243</v>
      </c>
      <c r="AF322">
        <f t="shared" si="2"/>
        <v>27</v>
      </c>
      <c r="AG322">
        <v>27</v>
      </c>
      <c r="AH322">
        <f>8+12+1+1</f>
        <v>22</v>
      </c>
      <c r="AI322">
        <f t="shared" si="3"/>
        <v>22</v>
      </c>
    </row>
    <row r="323" spans="1:35">
      <c r="A323" s="31" t="s">
        <v>521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522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217</v>
      </c>
      <c r="AD323" t="s">
        <v>243</v>
      </c>
      <c r="AF323">
        <f t="shared" si="2"/>
        <v>23</v>
      </c>
      <c r="AG323">
        <v>23</v>
      </c>
      <c r="AH323">
        <f>6+11+1+2+1</f>
        <v>21</v>
      </c>
      <c r="AI323">
        <f t="shared" si="3"/>
        <v>21</v>
      </c>
    </row>
    <row r="324" spans="1:35">
      <c r="A324" s="31" t="s">
        <v>523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524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217</v>
      </c>
      <c r="AD324" t="s">
        <v>243</v>
      </c>
      <c r="AF324">
        <f t="shared" si="2"/>
        <v>21</v>
      </c>
      <c r="AG324">
        <v>19</v>
      </c>
      <c r="AH324">
        <f>7+5+3+4+3+1+1+1</f>
        <v>25</v>
      </c>
      <c r="AI324">
        <f t="shared" si="3"/>
        <v>27</v>
      </c>
    </row>
    <row r="325" spans="1:35">
      <c r="A325" s="31" t="s">
        <v>525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526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217</v>
      </c>
      <c r="AD325" t="s">
        <v>243</v>
      </c>
      <c r="AF325">
        <f t="shared" si="2"/>
        <v>22</v>
      </c>
      <c r="AG325">
        <v>21</v>
      </c>
      <c r="AH325">
        <f>4+5+5+1+1+1+1</f>
        <v>18</v>
      </c>
      <c r="AI325">
        <f t="shared" si="3"/>
        <v>19</v>
      </c>
    </row>
    <row r="326" spans="1:35">
      <c r="A326" s="31" t="s">
        <v>527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528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217</v>
      </c>
      <c r="AD326" t="s">
        <v>243</v>
      </c>
      <c r="AF326">
        <f t="shared" si="2"/>
        <v>10</v>
      </c>
      <c r="AG326">
        <v>10</v>
      </c>
      <c r="AH326">
        <f>2+12+2+1+1+1+2+1+1</f>
        <v>23</v>
      </c>
      <c r="AI326">
        <f t="shared" si="3"/>
        <v>23</v>
      </c>
    </row>
    <row r="327" spans="1:35">
      <c r="A327" s="31" t="s">
        <v>530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531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217</v>
      </c>
      <c r="AD327" t="s">
        <v>243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532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533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217</v>
      </c>
      <c r="AD328" t="s">
        <v>243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534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535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217</v>
      </c>
      <c r="AD329" t="s">
        <v>243</v>
      </c>
      <c r="AF329">
        <f t="shared" si="2"/>
        <v>29</v>
      </c>
      <c r="AG329">
        <v>29</v>
      </c>
      <c r="AH329">
        <f>1+3+11+3+1+1+1+1</f>
        <v>22</v>
      </c>
      <c r="AI329">
        <f t="shared" si="3"/>
        <v>22</v>
      </c>
    </row>
    <row r="330" spans="1:35">
      <c r="A330" s="31" t="s">
        <v>536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537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217</v>
      </c>
      <c r="AD330" t="s">
        <v>243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538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539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217</v>
      </c>
      <c r="AD331" t="s">
        <v>243</v>
      </c>
      <c r="AF331">
        <f t="shared" si="2"/>
        <v>18</v>
      </c>
      <c r="AG331">
        <v>18</v>
      </c>
      <c r="AH331">
        <f>8+6+2+1+1</f>
        <v>18</v>
      </c>
      <c r="AI331">
        <f t="shared" si="3"/>
        <v>18</v>
      </c>
    </row>
    <row r="332" spans="1:35">
      <c r="A332" s="31" t="s">
        <v>540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541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217</v>
      </c>
      <c r="AD332" t="s">
        <v>243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542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543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217</v>
      </c>
      <c r="AD333" t="s">
        <v>243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545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217</v>
      </c>
      <c r="AD334" t="s">
        <v>243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546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547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217</v>
      </c>
      <c r="AD335" t="s">
        <v>243</v>
      </c>
      <c r="AF335">
        <f t="shared" si="2"/>
        <v>24</v>
      </c>
      <c r="AG335">
        <v>24</v>
      </c>
      <c r="AH335">
        <f>6+8+1+1+1+1+1</f>
        <v>19</v>
      </c>
      <c r="AI335">
        <f t="shared" si="3"/>
        <v>19</v>
      </c>
    </row>
    <row r="336" spans="1:35">
      <c r="A336" s="31" t="s">
        <v>548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549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217</v>
      </c>
      <c r="AD336" t="s">
        <v>243</v>
      </c>
      <c r="AF336">
        <f t="shared" si="2"/>
        <v>28</v>
      </c>
      <c r="AG336">
        <v>28</v>
      </c>
      <c r="AH336">
        <f>6+7+2+1+1</f>
        <v>17</v>
      </c>
      <c r="AI336">
        <f t="shared" si="3"/>
        <v>17</v>
      </c>
    </row>
    <row r="337" spans="1:35">
      <c r="A337" s="31" t="s">
        <v>550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551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217</v>
      </c>
      <c r="AD337" t="s">
        <v>243</v>
      </c>
      <c r="AF337">
        <f t="shared" si="2"/>
        <v>20</v>
      </c>
      <c r="AG337">
        <v>20</v>
      </c>
      <c r="AH337">
        <f>5+3+1+1+1</f>
        <v>11</v>
      </c>
      <c r="AI337">
        <f t="shared" si="3"/>
        <v>11</v>
      </c>
    </row>
    <row r="338" spans="1:35">
      <c r="A338" s="31" t="s">
        <v>552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553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217</v>
      </c>
      <c r="AD338" t="s">
        <v>243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554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555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217</v>
      </c>
      <c r="AD339" t="s">
        <v>243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556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217</v>
      </c>
      <c r="AD340" t="s">
        <v>243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558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559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217</v>
      </c>
      <c r="AD341" t="s">
        <v>243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560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561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217</v>
      </c>
      <c r="AD342" t="s">
        <v>243</v>
      </c>
      <c r="AF342">
        <f t="shared" si="2"/>
        <v>23</v>
      </c>
      <c r="AG342">
        <v>23</v>
      </c>
      <c r="AH342">
        <f>1+6+6+1+1</f>
        <v>15</v>
      </c>
      <c r="AI342">
        <f t="shared" si="3"/>
        <v>15</v>
      </c>
    </row>
    <row r="343" spans="1:35">
      <c r="A343" s="31" t="s">
        <v>562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563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217</v>
      </c>
      <c r="AD343" t="s">
        <v>243</v>
      </c>
      <c r="AF343">
        <f t="shared" si="2"/>
        <v>18</v>
      </c>
      <c r="AG343">
        <v>18</v>
      </c>
      <c r="AH343">
        <f>4+5+1+1</f>
        <v>11</v>
      </c>
      <c r="AI343">
        <f t="shared" si="3"/>
        <v>11</v>
      </c>
    </row>
    <row r="344" spans="1:35">
      <c r="A344" s="31" t="s">
        <v>564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565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217</v>
      </c>
      <c r="AD344" t="s">
        <v>243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566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567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217</v>
      </c>
      <c r="AD345" t="s">
        <v>243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568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217</v>
      </c>
      <c r="AD346" t="s">
        <v>243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569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217</v>
      </c>
      <c r="AD347" t="s">
        <v>243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571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217</v>
      </c>
      <c r="AD348" t="s">
        <v>243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572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573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217</v>
      </c>
      <c r="AD349" t="s">
        <v>243</v>
      </c>
      <c r="AF349">
        <f t="shared" si="2"/>
        <v>13</v>
      </c>
      <c r="AG349">
        <v>13</v>
      </c>
      <c r="AH349">
        <f>7+5+1+1</f>
        <v>14</v>
      </c>
      <c r="AI349">
        <f t="shared" si="3"/>
        <v>14</v>
      </c>
    </row>
    <row r="350" spans="1:35">
      <c r="A350" s="31" t="s">
        <v>574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575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217</v>
      </c>
      <c r="AD350" t="s">
        <v>243</v>
      </c>
      <c r="AF350">
        <f t="shared" si="2"/>
        <v>7</v>
      </c>
      <c r="AG350">
        <v>7</v>
      </c>
      <c r="AH350">
        <f>1+5+1+1</f>
        <v>8</v>
      </c>
      <c r="AI350">
        <f t="shared" si="3"/>
        <v>8</v>
      </c>
    </row>
    <row r="351" spans="1:35">
      <c r="A351" s="31" t="s">
        <v>576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577</v>
      </c>
      <c r="V351">
        <v>3</v>
      </c>
      <c r="W351" t="s">
        <v>578</v>
      </c>
      <c r="X351" t="s">
        <v>579</v>
      </c>
      <c r="Y351">
        <v>298376</v>
      </c>
      <c r="Z351">
        <v>0</v>
      </c>
      <c r="AA351">
        <v>3205931</v>
      </c>
      <c r="AB351">
        <v>3087644</v>
      </c>
      <c r="AC351" t="s">
        <v>217</v>
      </c>
      <c r="AD351" t="s">
        <v>243</v>
      </c>
      <c r="AF351">
        <f t="shared" si="2"/>
        <v>7</v>
      </c>
      <c r="AG351">
        <v>7</v>
      </c>
      <c r="AH351">
        <f>5+5+1+1</f>
        <v>12</v>
      </c>
      <c r="AI351">
        <f t="shared" si="3"/>
        <v>12</v>
      </c>
    </row>
    <row r="352" spans="1:35">
      <c r="A352" s="31" t="s">
        <v>580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581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217</v>
      </c>
      <c r="AD352" t="s">
        <v>243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582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583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217</v>
      </c>
      <c r="AD353" t="s">
        <v>243</v>
      </c>
      <c r="AF353">
        <f t="shared" si="2"/>
        <v>7</v>
      </c>
      <c r="AG353">
        <v>7</v>
      </c>
      <c r="AH353">
        <f>1+2+5+1+1</f>
        <v>10</v>
      </c>
      <c r="AI353">
        <f t="shared" si="3"/>
        <v>10</v>
      </c>
    </row>
    <row r="354" spans="1:35">
      <c r="A354" s="31" t="s">
        <v>584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585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217</v>
      </c>
      <c r="AD354" t="s">
        <v>243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587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588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217</v>
      </c>
      <c r="AD355" t="s">
        <v>243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589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590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217</v>
      </c>
      <c r="AD356" t="s">
        <v>243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591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592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217</v>
      </c>
      <c r="AD357" t="s">
        <v>243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593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594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217</v>
      </c>
      <c r="AD358" t="s">
        <v>243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595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596</v>
      </c>
      <c r="V359">
        <v>3</v>
      </c>
      <c r="W359" t="s">
        <v>597</v>
      </c>
      <c r="X359" t="s">
        <v>598</v>
      </c>
      <c r="Y359">
        <v>301125</v>
      </c>
      <c r="Z359">
        <v>0</v>
      </c>
      <c r="AA359">
        <v>3252302</v>
      </c>
      <c r="AB359">
        <v>3156291</v>
      </c>
      <c r="AC359" t="s">
        <v>217</v>
      </c>
      <c r="AD359" t="s">
        <v>243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599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600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217</v>
      </c>
      <c r="AD360" t="s">
        <v>243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601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602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217</v>
      </c>
      <c r="AD361" t="s">
        <v>243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604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605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217</v>
      </c>
      <c r="AD362" t="s">
        <v>243</v>
      </c>
      <c r="AF362">
        <f t="shared" si="2"/>
        <v>5</v>
      </c>
      <c r="AG362">
        <v>5</v>
      </c>
      <c r="AH362">
        <f>1+2+1+1+1+1</f>
        <v>7</v>
      </c>
      <c r="AI362">
        <f t="shared" si="3"/>
        <v>7</v>
      </c>
    </row>
    <row r="363" spans="1:35">
      <c r="A363" s="31" t="s">
        <v>606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607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217</v>
      </c>
      <c r="AD363" t="s">
        <v>243</v>
      </c>
      <c r="AF363">
        <f t="shared" si="2"/>
        <v>12</v>
      </c>
      <c r="AG363">
        <v>12</v>
      </c>
      <c r="AH363">
        <f>1+2+1+1</f>
        <v>5</v>
      </c>
      <c r="AI363">
        <f t="shared" si="3"/>
        <v>5</v>
      </c>
    </row>
    <row r="364" spans="1:35">
      <c r="A364" s="31" t="s">
        <v>608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609</v>
      </c>
      <c r="V364">
        <v>4</v>
      </c>
      <c r="W364" t="s">
        <v>610</v>
      </c>
      <c r="X364" t="s">
        <v>611</v>
      </c>
      <c r="Y364">
        <v>302466</v>
      </c>
      <c r="Z364">
        <v>0</v>
      </c>
      <c r="AA364">
        <v>3276132</v>
      </c>
      <c r="AB364">
        <v>3203364</v>
      </c>
      <c r="AC364" t="s">
        <v>217</v>
      </c>
      <c r="AD364" t="s">
        <v>243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612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613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217</v>
      </c>
      <c r="AD365" t="s">
        <v>243</v>
      </c>
      <c r="AF365">
        <f t="shared" si="2"/>
        <v>6</v>
      </c>
      <c r="AG365">
        <v>6</v>
      </c>
      <c r="AH365">
        <f>1+1+1</f>
        <v>3</v>
      </c>
      <c r="AI365">
        <f t="shared" si="3"/>
        <v>3</v>
      </c>
    </row>
    <row r="366" spans="1:35">
      <c r="A366" s="31" t="s">
        <v>614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615</v>
      </c>
      <c r="V366">
        <v>4</v>
      </c>
      <c r="W366" t="s">
        <v>616</v>
      </c>
      <c r="X366" t="s">
        <v>617</v>
      </c>
      <c r="Y366">
        <v>302919</v>
      </c>
      <c r="Z366">
        <v>0</v>
      </c>
      <c r="AA366">
        <v>3285585</v>
      </c>
      <c r="AB366">
        <v>3220470</v>
      </c>
      <c r="AC366" t="s">
        <v>217</v>
      </c>
      <c r="AD366" t="s">
        <v>243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618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619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217</v>
      </c>
      <c r="AD367" t="s">
        <v>243</v>
      </c>
      <c r="AF367">
        <f t="shared" si="2"/>
        <v>2</v>
      </c>
      <c r="AG367">
        <v>2</v>
      </c>
      <c r="AH367">
        <f>1+1</f>
        <v>2</v>
      </c>
      <c r="AI367">
        <f t="shared" si="3"/>
        <v>2</v>
      </c>
    </row>
    <row r="368" spans="1:35">
      <c r="A368" s="31" t="s">
        <v>620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621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217</v>
      </c>
      <c r="AD368" t="s">
        <v>243</v>
      </c>
      <c r="AF368">
        <f t="shared" si="2"/>
        <v>2</v>
      </c>
      <c r="AG368">
        <v>2</v>
      </c>
      <c r="AH368">
        <f>3+5+1</f>
        <v>9</v>
      </c>
      <c r="AI368">
        <f t="shared" si="3"/>
        <v>9</v>
      </c>
    </row>
    <row r="369" spans="1:35">
      <c r="A369" s="31" t="s">
        <v>623</v>
      </c>
      <c r="B369" t="s">
        <v>77</v>
      </c>
      <c r="C369">
        <v>19</v>
      </c>
      <c r="D369" t="s">
        <v>78</v>
      </c>
      <c r="E369" s="32">
        <v>3811569725</v>
      </c>
      <c r="F369" s="32">
        <v>133623567</v>
      </c>
      <c r="G369">
        <v>254</v>
      </c>
      <c r="H369">
        <v>43</v>
      </c>
      <c r="I369">
        <v>297</v>
      </c>
      <c r="J369">
        <v>7247</v>
      </c>
      <c r="K369">
        <v>7544</v>
      </c>
      <c r="L369">
        <v>-152</v>
      </c>
      <c r="M369">
        <v>260</v>
      </c>
      <c r="N369">
        <v>289188</v>
      </c>
      <c r="O369">
        <v>6942</v>
      </c>
      <c r="R369">
        <v>303674</v>
      </c>
      <c r="S369">
        <v>6539755</v>
      </c>
      <c r="T369">
        <v>2496819</v>
      </c>
      <c r="U369" t="s">
        <v>624</v>
      </c>
      <c r="V369">
        <v>4</v>
      </c>
      <c r="Y369">
        <v>303674</v>
      </c>
      <c r="Z369">
        <v>0</v>
      </c>
      <c r="AA369">
        <v>3296770</v>
      </c>
      <c r="AB369">
        <v>3242985</v>
      </c>
      <c r="AC369" t="s">
        <v>217</v>
      </c>
      <c r="AD369" t="s">
        <v>243</v>
      </c>
      <c r="AF369">
        <f t="shared" si="2"/>
        <v>5</v>
      </c>
      <c r="AG369">
        <v>5</v>
      </c>
      <c r="AH369">
        <f>1+1</f>
        <v>2</v>
      </c>
      <c r="AI369">
        <f t="shared" si="3"/>
        <v>2</v>
      </c>
    </row>
    <row r="370" spans="1:35">
      <c r="A370" s="31" t="s">
        <v>625</v>
      </c>
      <c r="B370" t="s">
        <v>77</v>
      </c>
      <c r="C370">
        <v>19</v>
      </c>
      <c r="D370" t="s">
        <v>78</v>
      </c>
      <c r="E370" s="32">
        <v>3811569725</v>
      </c>
      <c r="F370" s="32">
        <v>133623567</v>
      </c>
      <c r="G370">
        <v>255</v>
      </c>
      <c r="H370">
        <v>48</v>
      </c>
      <c r="I370">
        <v>303</v>
      </c>
      <c r="J370">
        <v>6544</v>
      </c>
      <c r="K370">
        <v>6847</v>
      </c>
      <c r="L370">
        <v>-697</v>
      </c>
      <c r="M370">
        <v>264</v>
      </c>
      <c r="N370">
        <v>290136</v>
      </c>
      <c r="O370">
        <v>6955</v>
      </c>
      <c r="R370">
        <v>303938</v>
      </c>
      <c r="S370">
        <v>6559037</v>
      </c>
      <c r="T370">
        <v>2502537</v>
      </c>
      <c r="U370" t="s">
        <v>626</v>
      </c>
      <c r="V370">
        <v>6</v>
      </c>
      <c r="W370" t="s">
        <v>627</v>
      </c>
      <c r="Y370">
        <v>303938</v>
      </c>
      <c r="Z370">
        <v>0</v>
      </c>
      <c r="AA370">
        <v>3302562</v>
      </c>
      <c r="AB370">
        <v>3256475</v>
      </c>
      <c r="AC370" t="s">
        <v>217</v>
      </c>
      <c r="AD370" t="s">
        <v>243</v>
      </c>
      <c r="AF370">
        <f t="shared" ref="AF370:AF433" si="4">O370-O369</f>
        <v>13</v>
      </c>
      <c r="AG370">
        <v>13</v>
      </c>
      <c r="AH370">
        <f>1+3+2</f>
        <v>6</v>
      </c>
      <c r="AI370">
        <f t="shared" si="3"/>
        <v>6</v>
      </c>
    </row>
    <row r="371" spans="1:35">
      <c r="A371" s="31" t="s">
        <v>628</v>
      </c>
      <c r="B371" t="s">
        <v>77</v>
      </c>
      <c r="C371">
        <v>19</v>
      </c>
      <c r="D371" t="s">
        <v>78</v>
      </c>
      <c r="E371" s="32">
        <v>3811569725</v>
      </c>
      <c r="F371" s="32">
        <v>133623567</v>
      </c>
      <c r="G371">
        <v>263</v>
      </c>
      <c r="H371">
        <v>49</v>
      </c>
      <c r="I371">
        <v>312</v>
      </c>
      <c r="J371">
        <v>6494</v>
      </c>
      <c r="K371">
        <v>6806</v>
      </c>
      <c r="L371">
        <v>-41</v>
      </c>
      <c r="M371">
        <v>368</v>
      </c>
      <c r="N371">
        <v>290540</v>
      </c>
      <c r="O371">
        <v>6960</v>
      </c>
      <c r="R371">
        <v>304306</v>
      </c>
      <c r="S371">
        <v>6573656</v>
      </c>
      <c r="T371">
        <v>2508577</v>
      </c>
      <c r="U371" t="s">
        <v>629</v>
      </c>
      <c r="V371">
        <v>6</v>
      </c>
      <c r="W371" t="s">
        <v>630</v>
      </c>
      <c r="X371" t="s">
        <v>631</v>
      </c>
      <c r="Y371">
        <v>304306</v>
      </c>
      <c r="Z371">
        <v>0</v>
      </c>
      <c r="AA371">
        <v>3308863</v>
      </c>
      <c r="AB371">
        <v>3264793</v>
      </c>
      <c r="AC371" t="s">
        <v>217</v>
      </c>
      <c r="AD371" t="s">
        <v>243</v>
      </c>
      <c r="AF371">
        <f t="shared" si="4"/>
        <v>5</v>
      </c>
      <c r="AG371">
        <v>5</v>
      </c>
      <c r="AH371">
        <f>2+3+1+1+1</f>
        <v>8</v>
      </c>
      <c r="AI371">
        <f t="shared" si="3"/>
        <v>8</v>
      </c>
    </row>
    <row r="372" spans="1:35">
      <c r="A372" s="31" t="s">
        <v>632</v>
      </c>
      <c r="B372" t="s">
        <v>77</v>
      </c>
      <c r="C372">
        <v>19</v>
      </c>
      <c r="D372" t="s">
        <v>78</v>
      </c>
      <c r="E372" s="32">
        <v>3811569725</v>
      </c>
      <c r="F372" s="32">
        <v>133623567</v>
      </c>
      <c r="G372">
        <v>266</v>
      </c>
      <c r="H372">
        <v>48</v>
      </c>
      <c r="I372">
        <v>314</v>
      </c>
      <c r="J372">
        <v>6368</v>
      </c>
      <c r="K372">
        <v>6682</v>
      </c>
      <c r="L372">
        <v>-124</v>
      </c>
      <c r="M372">
        <v>286</v>
      </c>
      <c r="N372">
        <v>290943</v>
      </c>
      <c r="O372">
        <v>6967</v>
      </c>
      <c r="R372">
        <v>304592</v>
      </c>
      <c r="S372">
        <v>6589097</v>
      </c>
      <c r="T372">
        <v>2513823</v>
      </c>
      <c r="U372" t="s">
        <v>633</v>
      </c>
      <c r="V372">
        <v>1</v>
      </c>
      <c r="W372" t="s">
        <v>634</v>
      </c>
      <c r="X372" t="s">
        <v>635</v>
      </c>
      <c r="Y372">
        <v>304592</v>
      </c>
      <c r="Z372">
        <v>0</v>
      </c>
      <c r="AA372">
        <v>3314178</v>
      </c>
      <c r="AB372">
        <v>3274919</v>
      </c>
      <c r="AC372" t="s">
        <v>217</v>
      </c>
      <c r="AD372" t="s">
        <v>243</v>
      </c>
      <c r="AF372">
        <f t="shared" si="4"/>
        <v>7</v>
      </c>
      <c r="AG372">
        <v>7</v>
      </c>
      <c r="AH372">
        <f>1+1</f>
        <v>2</v>
      </c>
      <c r="AI372">
        <f t="shared" si="3"/>
        <v>2</v>
      </c>
    </row>
    <row r="373" spans="1:35">
      <c r="A373" s="31" t="s">
        <v>636</v>
      </c>
      <c r="B373" t="s">
        <v>77</v>
      </c>
      <c r="C373">
        <v>19</v>
      </c>
      <c r="D373" t="s">
        <v>78</v>
      </c>
      <c r="E373" s="32">
        <v>3811569725</v>
      </c>
      <c r="F373" s="32">
        <v>133623567</v>
      </c>
      <c r="G373">
        <v>264</v>
      </c>
      <c r="H373">
        <v>44</v>
      </c>
      <c r="I373">
        <v>308</v>
      </c>
      <c r="J373">
        <v>6387</v>
      </c>
      <c r="K373">
        <v>6695</v>
      </c>
      <c r="L373">
        <v>13</v>
      </c>
      <c r="M373">
        <v>400</v>
      </c>
      <c r="N373">
        <v>291324</v>
      </c>
      <c r="O373">
        <v>6973</v>
      </c>
      <c r="R373">
        <v>304992</v>
      </c>
      <c r="S373">
        <v>6602830</v>
      </c>
      <c r="T373">
        <v>2518072</v>
      </c>
      <c r="U373" t="s">
        <v>637</v>
      </c>
      <c r="V373">
        <v>1</v>
      </c>
      <c r="W373" t="s">
        <v>638</v>
      </c>
      <c r="Y373">
        <v>304992</v>
      </c>
      <c r="Z373">
        <v>0</v>
      </c>
      <c r="AA373">
        <v>3318469</v>
      </c>
      <c r="AB373">
        <v>3284361</v>
      </c>
      <c r="AC373" t="s">
        <v>217</v>
      </c>
      <c r="AD373" t="s">
        <v>243</v>
      </c>
      <c r="AF373">
        <f t="shared" si="4"/>
        <v>6</v>
      </c>
      <c r="AG373">
        <v>6</v>
      </c>
      <c r="AH373">
        <f>2+4</f>
        <v>6</v>
      </c>
      <c r="AI373">
        <f t="shared" si="3"/>
        <v>6</v>
      </c>
    </row>
    <row r="374" spans="1:35">
      <c r="A374" s="31" t="s">
        <v>639</v>
      </c>
      <c r="B374" t="s">
        <v>77</v>
      </c>
      <c r="C374">
        <v>19</v>
      </c>
      <c r="D374" t="s">
        <v>78</v>
      </c>
      <c r="E374" s="32">
        <v>3811569725</v>
      </c>
      <c r="F374" s="32">
        <v>133623567</v>
      </c>
      <c r="G374">
        <v>268</v>
      </c>
      <c r="H374">
        <v>42</v>
      </c>
      <c r="I374">
        <v>310</v>
      </c>
      <c r="J374">
        <v>6231</v>
      </c>
      <c r="K374">
        <v>6541</v>
      </c>
      <c r="L374">
        <v>-154</v>
      </c>
      <c r="M374">
        <v>291</v>
      </c>
      <c r="N374">
        <v>291763</v>
      </c>
      <c r="O374">
        <v>6979</v>
      </c>
      <c r="R374">
        <v>305283</v>
      </c>
      <c r="S374">
        <v>6614989</v>
      </c>
      <c r="T374">
        <v>2522671</v>
      </c>
      <c r="U374" t="s">
        <v>640</v>
      </c>
      <c r="V374">
        <v>0</v>
      </c>
      <c r="W374" t="s">
        <v>641</v>
      </c>
      <c r="X374" t="s">
        <v>642</v>
      </c>
      <c r="Y374">
        <v>305283</v>
      </c>
      <c r="Z374">
        <v>0</v>
      </c>
      <c r="AA374">
        <v>3323160</v>
      </c>
      <c r="AB374">
        <v>3291829</v>
      </c>
      <c r="AC374" t="s">
        <v>217</v>
      </c>
      <c r="AD374" t="s">
        <v>243</v>
      </c>
      <c r="AF374">
        <f t="shared" si="4"/>
        <v>6</v>
      </c>
      <c r="AG374">
        <v>6</v>
      </c>
      <c r="AH374">
        <f>1+1+1+1</f>
        <v>4</v>
      </c>
      <c r="AI374">
        <f t="shared" si="3"/>
        <v>4</v>
      </c>
    </row>
    <row r="375" spans="1:35">
      <c r="A375" s="31" t="s">
        <v>643</v>
      </c>
      <c r="B375" t="s">
        <v>77</v>
      </c>
      <c r="C375">
        <v>19</v>
      </c>
      <c r="D375" t="s">
        <v>78</v>
      </c>
      <c r="E375" s="32">
        <v>3811569725</v>
      </c>
      <c r="F375" s="32">
        <v>133623567</v>
      </c>
      <c r="G375">
        <v>267</v>
      </c>
      <c r="H375">
        <v>42</v>
      </c>
      <c r="I375">
        <v>309</v>
      </c>
      <c r="J375">
        <v>6359</v>
      </c>
      <c r="K375">
        <v>6668</v>
      </c>
      <c r="L375">
        <v>127</v>
      </c>
      <c r="M375">
        <v>375</v>
      </c>
      <c r="N375">
        <v>292004</v>
      </c>
      <c r="O375">
        <v>6986</v>
      </c>
      <c r="R375">
        <v>305658</v>
      </c>
      <c r="S375">
        <v>6624741</v>
      </c>
      <c r="T375">
        <v>2526273</v>
      </c>
      <c r="U375" t="s">
        <v>644</v>
      </c>
      <c r="V375">
        <v>0</v>
      </c>
      <c r="Y375">
        <v>305658</v>
      </c>
      <c r="Z375">
        <v>0</v>
      </c>
      <c r="AA375">
        <v>3326786</v>
      </c>
      <c r="AB375">
        <v>3297955</v>
      </c>
      <c r="AC375" t="s">
        <v>217</v>
      </c>
      <c r="AD375" t="s">
        <v>243</v>
      </c>
      <c r="AF375">
        <f t="shared" si="4"/>
        <v>7</v>
      </c>
      <c r="AG375">
        <v>7</v>
      </c>
      <c r="AH375">
        <f>5+2+1</f>
        <v>8</v>
      </c>
      <c r="AI375">
        <f t="shared" si="3"/>
        <v>8</v>
      </c>
    </row>
    <row r="376" spans="1:35">
      <c r="A376" s="31" t="s">
        <v>646</v>
      </c>
      <c r="B376" t="s">
        <v>77</v>
      </c>
      <c r="C376">
        <v>19</v>
      </c>
      <c r="D376" t="s">
        <v>78</v>
      </c>
      <c r="E376" s="32">
        <v>3811569725</v>
      </c>
      <c r="F376" s="32">
        <v>133623567</v>
      </c>
      <c r="G376">
        <v>290</v>
      </c>
      <c r="H376">
        <v>39</v>
      </c>
      <c r="I376">
        <v>329</v>
      </c>
      <c r="J376">
        <v>6701</v>
      </c>
      <c r="K376">
        <v>7030</v>
      </c>
      <c r="L376">
        <v>362</v>
      </c>
      <c r="M376">
        <v>443</v>
      </c>
      <c r="N376">
        <v>292085</v>
      </c>
      <c r="O376">
        <v>6986</v>
      </c>
      <c r="R376">
        <v>306101</v>
      </c>
      <c r="S376">
        <v>6634778</v>
      </c>
      <c r="T376">
        <v>2530160</v>
      </c>
      <c r="V376">
        <v>0</v>
      </c>
      <c r="Y376">
        <v>306101</v>
      </c>
      <c r="Z376">
        <v>0</v>
      </c>
      <c r="AA376">
        <v>3330726</v>
      </c>
      <c r="AB376">
        <v>3304052</v>
      </c>
      <c r="AC376" t="s">
        <v>217</v>
      </c>
      <c r="AD376" t="s">
        <v>243</v>
      </c>
      <c r="AF376">
        <f t="shared" si="4"/>
        <v>0</v>
      </c>
      <c r="AH376">
        <f>1+1+1+1</f>
        <v>4</v>
      </c>
      <c r="AI376">
        <f t="shared" si="3"/>
        <v>4</v>
      </c>
    </row>
    <row r="377" spans="1:35">
      <c r="A377" s="31" t="s">
        <v>647</v>
      </c>
      <c r="B377" t="s">
        <v>77</v>
      </c>
      <c r="C377">
        <v>19</v>
      </c>
      <c r="D377" t="s">
        <v>78</v>
      </c>
      <c r="E377" s="32">
        <v>3811569725</v>
      </c>
      <c r="F377" s="32">
        <v>133623567</v>
      </c>
      <c r="G377">
        <v>284</v>
      </c>
      <c r="H377">
        <v>38</v>
      </c>
      <c r="I377">
        <v>322</v>
      </c>
      <c r="J377">
        <v>6793</v>
      </c>
      <c r="K377">
        <v>7115</v>
      </c>
      <c r="L377">
        <v>85</v>
      </c>
      <c r="M377">
        <v>484</v>
      </c>
      <c r="N377">
        <v>292476</v>
      </c>
      <c r="O377">
        <v>6994</v>
      </c>
      <c r="R377">
        <v>306585</v>
      </c>
      <c r="S377">
        <v>6652775</v>
      </c>
      <c r="T377">
        <v>2536929</v>
      </c>
      <c r="U377" t="s">
        <v>648</v>
      </c>
      <c r="V377">
        <v>5</v>
      </c>
      <c r="W377" t="s">
        <v>649</v>
      </c>
      <c r="X377" t="s">
        <v>650</v>
      </c>
      <c r="Y377">
        <v>306585</v>
      </c>
      <c r="Z377">
        <v>0</v>
      </c>
      <c r="AA377">
        <v>3337560</v>
      </c>
      <c r="AB377">
        <v>3315215</v>
      </c>
      <c r="AC377" t="s">
        <v>217</v>
      </c>
      <c r="AD377" t="s">
        <v>243</v>
      </c>
      <c r="AF377">
        <f t="shared" si="4"/>
        <v>8</v>
      </c>
      <c r="AG377">
        <v>8</v>
      </c>
      <c r="AH377">
        <f>3+1</f>
        <v>4</v>
      </c>
      <c r="AI377">
        <f t="shared" si="3"/>
        <v>4</v>
      </c>
    </row>
    <row r="378" spans="1:35">
      <c r="A378" s="31" t="s">
        <v>651</v>
      </c>
      <c r="B378" t="s">
        <v>77</v>
      </c>
      <c r="C378">
        <v>19</v>
      </c>
      <c r="D378" t="s">
        <v>78</v>
      </c>
      <c r="E378" s="32">
        <v>3811569725</v>
      </c>
      <c r="F378" s="32">
        <v>133623567</v>
      </c>
      <c r="G378">
        <v>280</v>
      </c>
      <c r="H378">
        <v>38</v>
      </c>
      <c r="I378">
        <v>318</v>
      </c>
      <c r="J378">
        <v>6661</v>
      </c>
      <c r="K378">
        <v>6979</v>
      </c>
      <c r="L378">
        <v>-136</v>
      </c>
      <c r="M378">
        <v>282</v>
      </c>
      <c r="N378">
        <v>292888</v>
      </c>
      <c r="O378">
        <v>7000</v>
      </c>
      <c r="R378">
        <v>306867</v>
      </c>
      <c r="S378">
        <v>6665488</v>
      </c>
      <c r="T378">
        <v>2541684</v>
      </c>
      <c r="U378" t="s">
        <v>652</v>
      </c>
      <c r="V378">
        <v>3</v>
      </c>
      <c r="W378" t="s">
        <v>653</v>
      </c>
      <c r="Y378">
        <v>306867</v>
      </c>
      <c r="Z378">
        <v>0</v>
      </c>
      <c r="AA378">
        <v>3342366</v>
      </c>
      <c r="AB378">
        <v>3323122</v>
      </c>
      <c r="AC378" t="s">
        <v>217</v>
      </c>
      <c r="AD378" t="s">
        <v>243</v>
      </c>
      <c r="AF378">
        <f t="shared" si="4"/>
        <v>6</v>
      </c>
      <c r="AG378">
        <v>6</v>
      </c>
      <c r="AH378">
        <f>3+1+1</f>
        <v>5</v>
      </c>
      <c r="AI378">
        <f t="shared" si="3"/>
        <v>5</v>
      </c>
    </row>
    <row r="379" spans="1:35">
      <c r="A379" s="31" t="s">
        <v>654</v>
      </c>
      <c r="B379" t="s">
        <v>77</v>
      </c>
      <c r="C379">
        <v>19</v>
      </c>
      <c r="D379" t="s">
        <v>78</v>
      </c>
      <c r="E379" s="32">
        <v>3811569725</v>
      </c>
      <c r="F379" s="32">
        <v>133623567</v>
      </c>
      <c r="G379">
        <v>286</v>
      </c>
      <c r="H379">
        <v>38</v>
      </c>
      <c r="I379">
        <v>324</v>
      </c>
      <c r="J379">
        <v>6720</v>
      </c>
      <c r="K379">
        <v>7044</v>
      </c>
      <c r="L379">
        <v>65</v>
      </c>
      <c r="M379">
        <v>308</v>
      </c>
      <c r="N379">
        <v>293122</v>
      </c>
      <c r="O379">
        <v>7009</v>
      </c>
      <c r="R379">
        <v>307175</v>
      </c>
      <c r="S379">
        <v>6678897</v>
      </c>
      <c r="T379">
        <v>2546363</v>
      </c>
      <c r="U379" t="s">
        <v>655</v>
      </c>
      <c r="V379">
        <v>3</v>
      </c>
      <c r="W379" t="s">
        <v>656</v>
      </c>
      <c r="Y379">
        <v>307175</v>
      </c>
      <c r="Z379">
        <v>0</v>
      </c>
      <c r="AA379">
        <v>3347122</v>
      </c>
      <c r="AB379">
        <v>3331775</v>
      </c>
      <c r="AC379" t="s">
        <v>217</v>
      </c>
      <c r="AD379" t="s">
        <v>243</v>
      </c>
      <c r="AF379">
        <f t="shared" si="4"/>
        <v>9</v>
      </c>
      <c r="AG379">
        <v>9</v>
      </c>
      <c r="AH379">
        <f>1+1</f>
        <v>2</v>
      </c>
      <c r="AI379">
        <f t="shared" si="3"/>
        <v>2</v>
      </c>
    </row>
    <row r="380" spans="1:35">
      <c r="A380" s="31" t="s">
        <v>657</v>
      </c>
      <c r="B380" t="s">
        <v>77</v>
      </c>
      <c r="C380">
        <v>19</v>
      </c>
      <c r="D380" t="s">
        <v>78</v>
      </c>
      <c r="E380" s="32">
        <v>3811569725</v>
      </c>
      <c r="F380" s="32">
        <v>133623567</v>
      </c>
      <c r="G380">
        <v>285</v>
      </c>
      <c r="H380">
        <v>36</v>
      </c>
      <c r="I380">
        <v>321</v>
      </c>
      <c r="J380">
        <v>6821</v>
      </c>
      <c r="K380">
        <v>7142</v>
      </c>
      <c r="L380">
        <v>98</v>
      </c>
      <c r="M380">
        <v>471</v>
      </c>
      <c r="N380">
        <v>293492</v>
      </c>
      <c r="O380">
        <v>7012</v>
      </c>
      <c r="R380">
        <v>307646</v>
      </c>
      <c r="S380">
        <v>6691548</v>
      </c>
      <c r="T380">
        <v>2551005</v>
      </c>
      <c r="U380" t="s">
        <v>658</v>
      </c>
      <c r="V380">
        <v>1</v>
      </c>
      <c r="W380" t="s">
        <v>659</v>
      </c>
      <c r="X380" t="s">
        <v>660</v>
      </c>
      <c r="Y380">
        <v>307646</v>
      </c>
      <c r="Z380">
        <v>0</v>
      </c>
      <c r="AA380">
        <v>3351909</v>
      </c>
      <c r="AB380">
        <v>3339639</v>
      </c>
      <c r="AC380" t="s">
        <v>217</v>
      </c>
      <c r="AD380" t="s">
        <v>243</v>
      </c>
      <c r="AF380">
        <f t="shared" si="4"/>
        <v>3</v>
      </c>
      <c r="AG380">
        <v>3</v>
      </c>
      <c r="AH380">
        <f>1+1+1+3</f>
        <v>6</v>
      </c>
      <c r="AI380">
        <f t="shared" si="3"/>
        <v>6</v>
      </c>
    </row>
    <row r="381" spans="1:35">
      <c r="A381" s="31" t="s">
        <v>661</v>
      </c>
      <c r="B381" t="s">
        <v>77</v>
      </c>
      <c r="C381">
        <v>19</v>
      </c>
      <c r="D381" t="s">
        <v>78</v>
      </c>
      <c r="E381" s="32">
        <v>3811569725</v>
      </c>
      <c r="F381" s="32">
        <v>133623567</v>
      </c>
      <c r="G381">
        <v>285</v>
      </c>
      <c r="H381">
        <v>33</v>
      </c>
      <c r="I381">
        <v>318</v>
      </c>
      <c r="J381">
        <v>6844</v>
      </c>
      <c r="K381">
        <v>7162</v>
      </c>
      <c r="L381">
        <v>20</v>
      </c>
      <c r="M381">
        <v>285</v>
      </c>
      <c r="N381">
        <v>293754</v>
      </c>
      <c r="O381">
        <v>7015</v>
      </c>
      <c r="R381">
        <v>307931</v>
      </c>
      <c r="S381">
        <v>6702701</v>
      </c>
      <c r="T381">
        <v>2554330</v>
      </c>
      <c r="U381" t="s">
        <v>662</v>
      </c>
      <c r="V381">
        <v>1</v>
      </c>
      <c r="Y381">
        <v>307931</v>
      </c>
      <c r="Z381">
        <v>0</v>
      </c>
      <c r="AA381">
        <v>3355322</v>
      </c>
      <c r="AB381">
        <v>3347379</v>
      </c>
      <c r="AC381" t="s">
        <v>217</v>
      </c>
      <c r="AD381" t="s">
        <v>243</v>
      </c>
      <c r="AF381">
        <f t="shared" si="4"/>
        <v>3</v>
      </c>
      <c r="AG381">
        <v>3</v>
      </c>
      <c r="AH381">
        <v>1</v>
      </c>
      <c r="AI381">
        <f t="shared" si="3"/>
        <v>1</v>
      </c>
    </row>
    <row r="382" spans="1:35">
      <c r="A382" s="31" t="s">
        <v>663</v>
      </c>
      <c r="B382" t="s">
        <v>77</v>
      </c>
      <c r="C382">
        <v>19</v>
      </c>
      <c r="D382" t="s">
        <v>78</v>
      </c>
      <c r="E382" s="32">
        <v>3811569725</v>
      </c>
      <c r="F382" s="32">
        <v>133623567</v>
      </c>
      <c r="G382">
        <v>288</v>
      </c>
      <c r="H382">
        <v>33</v>
      </c>
      <c r="I382">
        <v>321</v>
      </c>
      <c r="J382">
        <v>6876</v>
      </c>
      <c r="K382">
        <v>7197</v>
      </c>
      <c r="L382">
        <v>35</v>
      </c>
      <c r="M382">
        <v>301</v>
      </c>
      <c r="N382">
        <v>294018</v>
      </c>
      <c r="O382">
        <v>7017</v>
      </c>
      <c r="R382">
        <v>308232</v>
      </c>
      <c r="S382">
        <v>6713905</v>
      </c>
      <c r="T382">
        <v>2557904</v>
      </c>
      <c r="U382" t="s">
        <v>664</v>
      </c>
      <c r="V382">
        <v>3</v>
      </c>
      <c r="Y382">
        <v>308232</v>
      </c>
      <c r="Z382">
        <v>0</v>
      </c>
      <c r="AA382">
        <v>3359008</v>
      </c>
      <c r="AB382">
        <v>3354897</v>
      </c>
      <c r="AC382" t="s">
        <v>217</v>
      </c>
      <c r="AD382" t="s">
        <v>243</v>
      </c>
      <c r="AF382">
        <f t="shared" si="4"/>
        <v>2</v>
      </c>
      <c r="AG382">
        <v>2</v>
      </c>
      <c r="AH382">
        <f>2+1+1</f>
        <v>4</v>
      </c>
      <c r="AI382">
        <f t="shared" si="3"/>
        <v>4</v>
      </c>
    </row>
    <row r="383" spans="1:35">
      <c r="A383" s="31" t="s">
        <v>666</v>
      </c>
      <c r="B383" t="s">
        <v>77</v>
      </c>
      <c r="C383">
        <v>19</v>
      </c>
      <c r="D383" t="s">
        <v>78</v>
      </c>
      <c r="E383" s="32">
        <v>3811569725</v>
      </c>
      <c r="F383" s="32">
        <v>133623567</v>
      </c>
      <c r="G383">
        <v>300</v>
      </c>
      <c r="H383">
        <v>36</v>
      </c>
      <c r="I383">
        <v>336</v>
      </c>
      <c r="J383">
        <v>7048</v>
      </c>
      <c r="K383">
        <v>7384</v>
      </c>
      <c r="L383">
        <v>187</v>
      </c>
      <c r="M383">
        <v>295</v>
      </c>
      <c r="N383">
        <v>294124</v>
      </c>
      <c r="O383">
        <v>7019</v>
      </c>
      <c r="R383">
        <v>308527</v>
      </c>
      <c r="S383">
        <v>6720909</v>
      </c>
      <c r="T383">
        <v>2560648</v>
      </c>
      <c r="U383" t="s">
        <v>667</v>
      </c>
      <c r="V383">
        <v>4</v>
      </c>
      <c r="Y383">
        <v>308527</v>
      </c>
      <c r="Z383">
        <v>0</v>
      </c>
      <c r="AA383">
        <v>3361820</v>
      </c>
      <c r="AB383">
        <v>3359089</v>
      </c>
      <c r="AC383" t="s">
        <v>217</v>
      </c>
      <c r="AD383" t="s">
        <v>243</v>
      </c>
      <c r="AF383">
        <f t="shared" si="4"/>
        <v>2</v>
      </c>
      <c r="AG383">
        <v>2</v>
      </c>
      <c r="AH383">
        <f>1+1+1</f>
        <v>3</v>
      </c>
      <c r="AI383">
        <f t="shared" si="3"/>
        <v>3</v>
      </c>
    </row>
    <row r="384" spans="1:35">
      <c r="A384" s="31" t="s">
        <v>668</v>
      </c>
      <c r="B384" t="s">
        <v>77</v>
      </c>
      <c r="C384">
        <v>19</v>
      </c>
      <c r="D384" t="s">
        <v>78</v>
      </c>
      <c r="E384" s="32">
        <v>3811569725</v>
      </c>
      <c r="F384" s="32">
        <v>133623567</v>
      </c>
      <c r="G384">
        <v>305</v>
      </c>
      <c r="H384">
        <v>40</v>
      </c>
      <c r="I384">
        <v>345</v>
      </c>
      <c r="J384">
        <v>7266</v>
      </c>
      <c r="K384">
        <v>7611</v>
      </c>
      <c r="L384">
        <v>227</v>
      </c>
      <c r="M384">
        <v>382</v>
      </c>
      <c r="N384">
        <v>294276</v>
      </c>
      <c r="O384">
        <v>7022</v>
      </c>
      <c r="R384">
        <v>308909</v>
      </c>
      <c r="S384">
        <v>6733937</v>
      </c>
      <c r="T384">
        <v>2564359</v>
      </c>
      <c r="U384" t="s">
        <v>669</v>
      </c>
      <c r="V384">
        <v>6</v>
      </c>
      <c r="W384" t="s">
        <v>670</v>
      </c>
      <c r="Y384">
        <v>308909</v>
      </c>
      <c r="Z384">
        <v>0</v>
      </c>
      <c r="AA384">
        <v>3365541</v>
      </c>
      <c r="AB384">
        <v>3368396</v>
      </c>
      <c r="AC384" t="s">
        <v>217</v>
      </c>
      <c r="AD384" t="s">
        <v>243</v>
      </c>
      <c r="AF384">
        <f t="shared" si="4"/>
        <v>3</v>
      </c>
      <c r="AG384">
        <v>3</v>
      </c>
      <c r="AH384">
        <f>2+3</f>
        <v>5</v>
      </c>
      <c r="AI384">
        <f t="shared" si="3"/>
        <v>5</v>
      </c>
    </row>
    <row r="385" spans="1:35">
      <c r="A385" s="31" t="s">
        <v>671</v>
      </c>
      <c r="B385" t="s">
        <v>77</v>
      </c>
      <c r="C385">
        <v>19</v>
      </c>
      <c r="D385" t="s">
        <v>78</v>
      </c>
      <c r="E385" s="32">
        <v>3811569725</v>
      </c>
      <c r="F385" s="32">
        <v>133623567</v>
      </c>
      <c r="G385">
        <v>305</v>
      </c>
      <c r="H385">
        <v>40</v>
      </c>
      <c r="I385">
        <v>345</v>
      </c>
      <c r="J385">
        <v>7056</v>
      </c>
      <c r="K385">
        <v>7401</v>
      </c>
      <c r="L385">
        <v>-210</v>
      </c>
      <c r="M385">
        <v>398</v>
      </c>
      <c r="N385">
        <v>294877</v>
      </c>
      <c r="O385">
        <v>7029</v>
      </c>
      <c r="R385">
        <v>309307</v>
      </c>
      <c r="S385">
        <v>6767350</v>
      </c>
      <c r="T385">
        <v>2569924</v>
      </c>
      <c r="U385" t="s">
        <v>672</v>
      </c>
      <c r="V385">
        <v>4</v>
      </c>
      <c r="Y385">
        <v>309307</v>
      </c>
      <c r="Z385">
        <v>0</v>
      </c>
      <c r="AA385">
        <v>3371136</v>
      </c>
      <c r="AB385">
        <v>3396214</v>
      </c>
      <c r="AC385" t="s">
        <v>217</v>
      </c>
      <c r="AD385" t="s">
        <v>243</v>
      </c>
      <c r="AF385">
        <f t="shared" si="4"/>
        <v>7</v>
      </c>
      <c r="AG385">
        <v>7</v>
      </c>
      <c r="AH385">
        <f>1+3</f>
        <v>4</v>
      </c>
      <c r="AI385">
        <f t="shared" si="3"/>
        <v>4</v>
      </c>
    </row>
    <row r="386" spans="1:35">
      <c r="A386" s="31" t="s">
        <v>673</v>
      </c>
      <c r="B386" t="s">
        <v>77</v>
      </c>
      <c r="C386">
        <v>19</v>
      </c>
      <c r="D386" t="s">
        <v>78</v>
      </c>
      <c r="E386" s="32">
        <v>3811569725</v>
      </c>
      <c r="F386" s="32">
        <v>133623567</v>
      </c>
      <c r="G386">
        <v>302</v>
      </c>
      <c r="H386">
        <v>37</v>
      </c>
      <c r="I386">
        <v>339</v>
      </c>
      <c r="J386">
        <v>7128</v>
      </c>
      <c r="K386">
        <v>7467</v>
      </c>
      <c r="L386">
        <v>66</v>
      </c>
      <c r="M386">
        <v>372</v>
      </c>
      <c r="N386">
        <v>295179</v>
      </c>
      <c r="O386">
        <v>7033</v>
      </c>
      <c r="R386">
        <v>309679</v>
      </c>
      <c r="S386">
        <v>6792616</v>
      </c>
      <c r="T386">
        <v>2575561</v>
      </c>
      <c r="U386" t="s">
        <v>674</v>
      </c>
      <c r="V386">
        <v>1</v>
      </c>
      <c r="Y386">
        <v>309679</v>
      </c>
      <c r="Z386">
        <v>0</v>
      </c>
      <c r="AA386">
        <v>3376842</v>
      </c>
      <c r="AB386">
        <v>3415774</v>
      </c>
      <c r="AC386" t="s">
        <v>217</v>
      </c>
      <c r="AD386" t="s">
        <v>243</v>
      </c>
      <c r="AF386">
        <f t="shared" si="4"/>
        <v>4</v>
      </c>
      <c r="AG386">
        <v>4</v>
      </c>
      <c r="AH386">
        <f>3+2</f>
        <v>5</v>
      </c>
      <c r="AI386">
        <f t="shared" si="3"/>
        <v>5</v>
      </c>
    </row>
    <row r="387" spans="1:35">
      <c r="A387" s="31" t="s">
        <v>675</v>
      </c>
      <c r="B387" t="s">
        <v>77</v>
      </c>
      <c r="C387">
        <v>19</v>
      </c>
      <c r="D387" t="s">
        <v>78</v>
      </c>
      <c r="E387" s="32">
        <v>3811569725</v>
      </c>
      <c r="F387" s="32">
        <v>133623567</v>
      </c>
      <c r="G387">
        <v>311</v>
      </c>
      <c r="H387">
        <v>39</v>
      </c>
      <c r="I387">
        <v>350</v>
      </c>
      <c r="J387">
        <v>7289</v>
      </c>
      <c r="K387">
        <v>7639</v>
      </c>
      <c r="L387">
        <v>172</v>
      </c>
      <c r="M387">
        <v>466</v>
      </c>
      <c r="N387">
        <v>295464</v>
      </c>
      <c r="O387">
        <v>7042</v>
      </c>
      <c r="R387">
        <v>310145</v>
      </c>
      <c r="S387">
        <v>6817217</v>
      </c>
      <c r="T387">
        <v>2580723</v>
      </c>
      <c r="U387" t="s">
        <v>676</v>
      </c>
      <c r="V387">
        <v>3</v>
      </c>
      <c r="Y387">
        <v>310145</v>
      </c>
      <c r="Z387">
        <v>0</v>
      </c>
      <c r="AA387">
        <v>3382057</v>
      </c>
      <c r="AB387">
        <v>3435160</v>
      </c>
      <c r="AC387" t="s">
        <v>217</v>
      </c>
      <c r="AD387" t="s">
        <v>243</v>
      </c>
      <c r="AF387">
        <f t="shared" si="4"/>
        <v>9</v>
      </c>
      <c r="AG387">
        <v>9</v>
      </c>
      <c r="AH387">
        <f>1+1+1</f>
        <v>3</v>
      </c>
      <c r="AI387">
        <f t="shared" si="3"/>
        <v>3</v>
      </c>
    </row>
    <row r="388" spans="1:35">
      <c r="A388" s="31" t="s">
        <v>677</v>
      </c>
      <c r="B388" t="s">
        <v>77</v>
      </c>
      <c r="C388">
        <v>19</v>
      </c>
      <c r="D388" t="s">
        <v>78</v>
      </c>
      <c r="E388" s="32">
        <v>3811569725</v>
      </c>
      <c r="F388" s="32">
        <v>133623567</v>
      </c>
      <c r="G388">
        <v>324</v>
      </c>
      <c r="H388">
        <v>43</v>
      </c>
      <c r="I388">
        <v>367</v>
      </c>
      <c r="J388">
        <v>7205</v>
      </c>
      <c r="K388">
        <v>7572</v>
      </c>
      <c r="L388">
        <v>-67</v>
      </c>
      <c r="M388">
        <v>301</v>
      </c>
      <c r="N388">
        <v>295828</v>
      </c>
      <c r="O388">
        <v>7046</v>
      </c>
      <c r="R388">
        <v>310446</v>
      </c>
      <c r="S388">
        <v>6838321</v>
      </c>
      <c r="T388">
        <v>2584924</v>
      </c>
      <c r="U388" t="s">
        <v>678</v>
      </c>
      <c r="V388">
        <v>5</v>
      </c>
      <c r="Y388">
        <v>310446</v>
      </c>
      <c r="Z388">
        <v>0</v>
      </c>
      <c r="AA388">
        <v>3386291</v>
      </c>
      <c r="AB388">
        <v>3452030</v>
      </c>
      <c r="AC388" t="s">
        <v>217</v>
      </c>
      <c r="AD388" t="s">
        <v>243</v>
      </c>
      <c r="AF388">
        <f t="shared" si="4"/>
        <v>4</v>
      </c>
      <c r="AG388">
        <v>4</v>
      </c>
      <c r="AH388">
        <v>5</v>
      </c>
      <c r="AI388">
        <f t="shared" si="3"/>
        <v>5</v>
      </c>
    </row>
    <row r="389" spans="1:35">
      <c r="A389" s="31" t="s">
        <v>679</v>
      </c>
      <c r="B389" t="s">
        <v>77</v>
      </c>
      <c r="C389">
        <v>19</v>
      </c>
      <c r="D389" t="s">
        <v>78</v>
      </c>
      <c r="E389" s="32">
        <v>3811569725</v>
      </c>
      <c r="F389" s="32">
        <v>133623567</v>
      </c>
      <c r="G389">
        <v>320</v>
      </c>
      <c r="H389">
        <v>42</v>
      </c>
      <c r="I389">
        <v>362</v>
      </c>
      <c r="J389">
        <v>7415</v>
      </c>
      <c r="K389">
        <v>7777</v>
      </c>
      <c r="L389">
        <v>205</v>
      </c>
      <c r="M389">
        <v>359</v>
      </c>
      <c r="N389">
        <v>295980</v>
      </c>
      <c r="O389">
        <v>7048</v>
      </c>
      <c r="R389">
        <v>310805</v>
      </c>
      <c r="S389">
        <v>6859605</v>
      </c>
      <c r="T389">
        <v>2588694</v>
      </c>
      <c r="U389" t="s">
        <v>680</v>
      </c>
      <c r="V389">
        <v>5</v>
      </c>
      <c r="Y389">
        <v>310805</v>
      </c>
      <c r="Z389">
        <v>0</v>
      </c>
      <c r="AA389">
        <v>3390094</v>
      </c>
      <c r="AB389">
        <v>3469511</v>
      </c>
      <c r="AC389" t="s">
        <v>217</v>
      </c>
      <c r="AD389" t="s">
        <v>243</v>
      </c>
      <c r="AF389">
        <f t="shared" si="4"/>
        <v>2</v>
      </c>
      <c r="AG389">
        <v>2</v>
      </c>
      <c r="AH389">
        <f>5+1+1</f>
        <v>7</v>
      </c>
      <c r="AI389">
        <f t="shared" si="3"/>
        <v>7</v>
      </c>
    </row>
    <row r="390" spans="1:35">
      <c r="A390" s="31" t="s">
        <v>682</v>
      </c>
      <c r="B390" t="s">
        <v>77</v>
      </c>
      <c r="C390">
        <v>19</v>
      </c>
      <c r="D390" t="s">
        <v>78</v>
      </c>
      <c r="E390">
        <v>38.115697249999997</v>
      </c>
      <c r="F390">
        <v>13.362356699999999</v>
      </c>
      <c r="G390">
        <v>333</v>
      </c>
      <c r="H390">
        <v>46</v>
      </c>
      <c r="I390">
        <v>379</v>
      </c>
      <c r="J390">
        <v>8046</v>
      </c>
      <c r="K390">
        <v>8425</v>
      </c>
      <c r="L390">
        <v>648</v>
      </c>
      <c r="M390">
        <v>416</v>
      </c>
      <c r="N390">
        <v>296101</v>
      </c>
      <c r="O390">
        <v>7049</v>
      </c>
      <c r="R390">
        <v>311575</v>
      </c>
      <c r="S390">
        <v>6875676</v>
      </c>
      <c r="T390">
        <v>2595944</v>
      </c>
      <c r="V390">
        <v>6</v>
      </c>
      <c r="W390" t="s">
        <v>683</v>
      </c>
      <c r="X390" t="s">
        <v>684</v>
      </c>
      <c r="Y390">
        <v>311575</v>
      </c>
      <c r="Z390">
        <v>0</v>
      </c>
      <c r="AA390">
        <v>3397464</v>
      </c>
      <c r="AB390">
        <v>3478212</v>
      </c>
      <c r="AC390" t="s">
        <v>217</v>
      </c>
      <c r="AD390" t="s">
        <v>243</v>
      </c>
      <c r="AF390">
        <f t="shared" si="4"/>
        <v>1</v>
      </c>
      <c r="AH390">
        <f>4+1+1</f>
        <v>6</v>
      </c>
      <c r="AI390">
        <f t="shared" si="3"/>
        <v>7</v>
      </c>
    </row>
    <row r="391" spans="1:35">
      <c r="A391" s="31" t="s">
        <v>685</v>
      </c>
      <c r="B391" t="s">
        <v>77</v>
      </c>
      <c r="C391">
        <v>19</v>
      </c>
      <c r="D391" t="s">
        <v>78</v>
      </c>
      <c r="E391">
        <v>38.115697249999997</v>
      </c>
      <c r="F391">
        <v>13.362356699999999</v>
      </c>
      <c r="G391">
        <v>346</v>
      </c>
      <c r="H391">
        <v>48</v>
      </c>
      <c r="I391">
        <v>394</v>
      </c>
      <c r="J391">
        <v>8230</v>
      </c>
      <c r="K391">
        <v>8624</v>
      </c>
      <c r="L391">
        <v>199</v>
      </c>
      <c r="M391">
        <v>504</v>
      </c>
      <c r="N391">
        <v>296395</v>
      </c>
      <c r="O391">
        <v>7060</v>
      </c>
      <c r="R391">
        <v>312079</v>
      </c>
      <c r="S391">
        <v>6908842</v>
      </c>
      <c r="T391">
        <v>2602759</v>
      </c>
      <c r="U391" t="s">
        <v>686</v>
      </c>
      <c r="V391">
        <v>2</v>
      </c>
      <c r="Y391">
        <v>312079</v>
      </c>
      <c r="Z391">
        <v>0</v>
      </c>
      <c r="AA391">
        <v>3404351</v>
      </c>
      <c r="AB391">
        <v>3504491</v>
      </c>
      <c r="AC391" t="s">
        <v>217</v>
      </c>
      <c r="AD391" t="s">
        <v>243</v>
      </c>
      <c r="AF391">
        <f t="shared" si="4"/>
        <v>11</v>
      </c>
      <c r="AG391">
        <v>11</v>
      </c>
      <c r="AH391">
        <f>3+4+1+1</f>
        <v>9</v>
      </c>
      <c r="AI391">
        <f t="shared" ref="AI391:AI445" si="5">AF391-AG391+AH391</f>
        <v>9</v>
      </c>
    </row>
    <row r="392" spans="1:35">
      <c r="A392" s="31" t="s">
        <v>687</v>
      </c>
      <c r="B392" t="s">
        <v>77</v>
      </c>
      <c r="C392">
        <v>19</v>
      </c>
      <c r="D392" t="s">
        <v>78</v>
      </c>
      <c r="E392">
        <v>38.115697249999997</v>
      </c>
      <c r="F392">
        <v>13.362356699999999</v>
      </c>
      <c r="G392">
        <v>320</v>
      </c>
      <c r="H392">
        <v>50</v>
      </c>
      <c r="I392">
        <v>370</v>
      </c>
      <c r="J392">
        <v>8301</v>
      </c>
      <c r="K392">
        <v>8671</v>
      </c>
      <c r="L392">
        <v>47</v>
      </c>
      <c r="M392">
        <v>572</v>
      </c>
      <c r="N392">
        <v>296911</v>
      </c>
      <c r="O392">
        <v>7069</v>
      </c>
      <c r="R392">
        <v>312651</v>
      </c>
      <c r="S392">
        <v>6932126</v>
      </c>
      <c r="T392">
        <v>2609250</v>
      </c>
      <c r="U392" t="s">
        <v>688</v>
      </c>
      <c r="V392">
        <v>3</v>
      </c>
      <c r="Y392">
        <v>312651</v>
      </c>
      <c r="Z392">
        <v>0</v>
      </c>
      <c r="AA392">
        <v>3410907</v>
      </c>
      <c r="AB392">
        <v>3521219</v>
      </c>
      <c r="AC392" t="s">
        <v>217</v>
      </c>
      <c r="AD392" t="s">
        <v>243</v>
      </c>
      <c r="AF392">
        <f t="shared" si="4"/>
        <v>9</v>
      </c>
      <c r="AG392">
        <v>9</v>
      </c>
      <c r="AH392">
        <f>2+2+1</f>
        <v>5</v>
      </c>
      <c r="AI392">
        <f t="shared" si="5"/>
        <v>5</v>
      </c>
    </row>
    <row r="393" spans="1:35">
      <c r="A393" s="31" t="s">
        <v>689</v>
      </c>
      <c r="B393" t="s">
        <v>77</v>
      </c>
      <c r="C393">
        <v>19</v>
      </c>
      <c r="D393" t="s">
        <v>78</v>
      </c>
      <c r="E393">
        <v>38.115697249999997</v>
      </c>
      <c r="F393">
        <v>13.362356699999999</v>
      </c>
      <c r="G393">
        <v>321</v>
      </c>
      <c r="H393">
        <v>47</v>
      </c>
      <c r="I393">
        <v>368</v>
      </c>
      <c r="J393">
        <v>8491</v>
      </c>
      <c r="K393">
        <v>8859</v>
      </c>
      <c r="L393">
        <v>188</v>
      </c>
      <c r="M393">
        <v>604</v>
      </c>
      <c r="N393">
        <v>297330</v>
      </c>
      <c r="O393">
        <v>7078</v>
      </c>
      <c r="R393">
        <v>313267</v>
      </c>
      <c r="S393">
        <v>6958377</v>
      </c>
      <c r="T393">
        <v>2615517</v>
      </c>
      <c r="U393" t="s">
        <v>690</v>
      </c>
      <c r="V393">
        <v>1</v>
      </c>
      <c r="W393" t="s">
        <v>691</v>
      </c>
      <c r="X393" t="s">
        <v>692</v>
      </c>
      <c r="Y393">
        <v>313267</v>
      </c>
      <c r="Z393">
        <v>0</v>
      </c>
      <c r="AA393">
        <v>3417228</v>
      </c>
      <c r="AB393">
        <v>3541149</v>
      </c>
      <c r="AC393" t="s">
        <v>217</v>
      </c>
      <c r="AD393" t="s">
        <v>243</v>
      </c>
      <c r="AF393">
        <f t="shared" si="4"/>
        <v>9</v>
      </c>
      <c r="AG393">
        <v>9</v>
      </c>
      <c r="AH393">
        <f>1+3+1</f>
        <v>5</v>
      </c>
      <c r="AI393">
        <f t="shared" si="5"/>
        <v>5</v>
      </c>
    </row>
    <row r="394" spans="1:35">
      <c r="A394" s="31" t="s">
        <v>693</v>
      </c>
      <c r="B394" t="s">
        <v>77</v>
      </c>
      <c r="C394">
        <v>19</v>
      </c>
      <c r="D394" t="s">
        <v>78</v>
      </c>
      <c r="E394">
        <v>38.115697249999997</v>
      </c>
      <c r="F394">
        <v>13.362356699999999</v>
      </c>
      <c r="G394">
        <v>308</v>
      </c>
      <c r="H394">
        <v>50</v>
      </c>
      <c r="I394">
        <v>358</v>
      </c>
      <c r="J394">
        <v>8627</v>
      </c>
      <c r="K394">
        <v>8985</v>
      </c>
      <c r="L394">
        <v>126</v>
      </c>
      <c r="M394">
        <v>546</v>
      </c>
      <c r="N394">
        <v>297743</v>
      </c>
      <c r="O394">
        <v>7085</v>
      </c>
      <c r="R394">
        <v>313813</v>
      </c>
      <c r="S394">
        <v>6981486</v>
      </c>
      <c r="T394">
        <v>2621505</v>
      </c>
      <c r="U394" t="s">
        <v>694</v>
      </c>
      <c r="V394">
        <v>3</v>
      </c>
      <c r="Y394">
        <v>313813</v>
      </c>
      <c r="Z394">
        <v>0</v>
      </c>
      <c r="AA394">
        <v>3423296</v>
      </c>
      <c r="AB394">
        <v>3558190</v>
      </c>
      <c r="AC394" t="s">
        <v>217</v>
      </c>
      <c r="AD394" t="s">
        <v>243</v>
      </c>
      <c r="AF394">
        <f t="shared" si="4"/>
        <v>7</v>
      </c>
      <c r="AG394">
        <v>7</v>
      </c>
      <c r="AH394">
        <f>1+1</f>
        <v>2</v>
      </c>
      <c r="AI394">
        <f t="shared" si="5"/>
        <v>2</v>
      </c>
    </row>
    <row r="395" spans="1:35">
      <c r="A395" s="31" t="s">
        <v>695</v>
      </c>
      <c r="B395" t="s">
        <v>77</v>
      </c>
      <c r="C395">
        <v>19</v>
      </c>
      <c r="D395" t="s">
        <v>78</v>
      </c>
      <c r="E395">
        <v>38.115697249999997</v>
      </c>
      <c r="F395">
        <v>13.362356699999999</v>
      </c>
      <c r="G395">
        <v>320</v>
      </c>
      <c r="H395">
        <v>50</v>
      </c>
      <c r="I395">
        <v>370</v>
      </c>
      <c r="J395">
        <v>8636</v>
      </c>
      <c r="K395">
        <v>9006</v>
      </c>
      <c r="L395">
        <v>21</v>
      </c>
      <c r="M395">
        <v>327</v>
      </c>
      <c r="N395">
        <v>298046</v>
      </c>
      <c r="O395">
        <v>7088</v>
      </c>
      <c r="R395">
        <v>314140</v>
      </c>
      <c r="S395">
        <v>7002238</v>
      </c>
      <c r="T395">
        <v>2626557</v>
      </c>
      <c r="U395" t="s">
        <v>696</v>
      </c>
      <c r="V395">
        <v>2</v>
      </c>
      <c r="Y395">
        <v>314140</v>
      </c>
      <c r="Z395">
        <v>0</v>
      </c>
      <c r="AA395">
        <v>3428405</v>
      </c>
      <c r="AB395">
        <v>3573833</v>
      </c>
      <c r="AC395" t="s">
        <v>217</v>
      </c>
      <c r="AD395" t="s">
        <v>243</v>
      </c>
      <c r="AF395">
        <f t="shared" si="4"/>
        <v>3</v>
      </c>
      <c r="AG395">
        <v>3</v>
      </c>
      <c r="AH395">
        <f>1+2+1</f>
        <v>4</v>
      </c>
      <c r="AI395">
        <f t="shared" si="5"/>
        <v>4</v>
      </c>
    </row>
    <row r="396" spans="1:35">
      <c r="A396" s="31" t="s">
        <v>697</v>
      </c>
      <c r="B396" t="s">
        <v>77</v>
      </c>
      <c r="C396">
        <v>19</v>
      </c>
      <c r="D396" t="s">
        <v>78</v>
      </c>
      <c r="E396">
        <v>38.115697249999997</v>
      </c>
      <c r="F396">
        <v>13.362356699999999</v>
      </c>
      <c r="G396">
        <v>326</v>
      </c>
      <c r="H396">
        <v>50</v>
      </c>
      <c r="I396">
        <v>376</v>
      </c>
      <c r="J396">
        <v>8701</v>
      </c>
      <c r="K396">
        <v>9077</v>
      </c>
      <c r="L396">
        <v>71</v>
      </c>
      <c r="M396">
        <v>501</v>
      </c>
      <c r="N396">
        <v>298474</v>
      </c>
      <c r="O396">
        <v>7090</v>
      </c>
      <c r="R396">
        <v>314641</v>
      </c>
      <c r="S396">
        <v>7024093</v>
      </c>
      <c r="T396">
        <v>2630536</v>
      </c>
      <c r="U396" t="s">
        <v>698</v>
      </c>
      <c r="V396">
        <v>2</v>
      </c>
      <c r="Y396">
        <v>314641</v>
      </c>
      <c r="Z396">
        <v>0</v>
      </c>
      <c r="AA396">
        <v>3432438</v>
      </c>
      <c r="AB396">
        <v>3591655</v>
      </c>
      <c r="AC396" t="s">
        <v>217</v>
      </c>
      <c r="AD396" t="s">
        <v>243</v>
      </c>
      <c r="AF396">
        <f t="shared" si="4"/>
        <v>2</v>
      </c>
      <c r="AG396">
        <v>2</v>
      </c>
      <c r="AH396">
        <f>1+5+1+1+1+1</f>
        <v>10</v>
      </c>
      <c r="AI396">
        <f t="shared" si="5"/>
        <v>10</v>
      </c>
    </row>
    <row r="397" spans="1:35">
      <c r="A397" s="31" t="s">
        <v>700</v>
      </c>
      <c r="B397" t="s">
        <v>77</v>
      </c>
      <c r="C397">
        <v>19</v>
      </c>
      <c r="D397" t="s">
        <v>78</v>
      </c>
      <c r="E397" s="32">
        <v>3811569725</v>
      </c>
      <c r="F397" s="32">
        <v>133623567</v>
      </c>
      <c r="G397">
        <v>338</v>
      </c>
      <c r="H397">
        <v>46</v>
      </c>
      <c r="I397">
        <v>384</v>
      </c>
      <c r="J397">
        <v>9048</v>
      </c>
      <c r="K397">
        <v>9432</v>
      </c>
      <c r="L397">
        <v>355</v>
      </c>
      <c r="M397">
        <v>442</v>
      </c>
      <c r="N397">
        <v>298558</v>
      </c>
      <c r="O397">
        <v>7093</v>
      </c>
      <c r="R397">
        <v>315083</v>
      </c>
      <c r="S397">
        <v>7037365</v>
      </c>
      <c r="T397">
        <v>2634850</v>
      </c>
      <c r="U397" t="s">
        <v>701</v>
      </c>
      <c r="V397">
        <v>3</v>
      </c>
      <c r="Y397">
        <v>315083</v>
      </c>
      <c r="Z397">
        <v>0</v>
      </c>
      <c r="AA397">
        <v>3436834</v>
      </c>
      <c r="AB397">
        <v>3600531</v>
      </c>
      <c r="AC397" t="s">
        <v>217</v>
      </c>
      <c r="AD397" t="s">
        <v>243</v>
      </c>
      <c r="AF397">
        <f t="shared" si="4"/>
        <v>3</v>
      </c>
      <c r="AG397">
        <v>3</v>
      </c>
      <c r="AH397">
        <f>3+1+1</f>
        <v>5</v>
      </c>
      <c r="AI397">
        <f t="shared" si="5"/>
        <v>5</v>
      </c>
    </row>
    <row r="398" spans="1:35">
      <c r="A398" s="31" t="s">
        <v>702</v>
      </c>
      <c r="B398" t="s">
        <v>77</v>
      </c>
      <c r="C398">
        <v>19</v>
      </c>
      <c r="D398" t="s">
        <v>78</v>
      </c>
      <c r="E398" s="32">
        <v>3811569725</v>
      </c>
      <c r="F398" s="32">
        <v>133623567</v>
      </c>
      <c r="G398">
        <v>351</v>
      </c>
      <c r="H398">
        <v>47</v>
      </c>
      <c r="I398">
        <v>398</v>
      </c>
      <c r="J398">
        <v>9138</v>
      </c>
      <c r="K398">
        <v>9536</v>
      </c>
      <c r="L398">
        <v>104</v>
      </c>
      <c r="M398">
        <v>472</v>
      </c>
      <c r="N398">
        <v>298990</v>
      </c>
      <c r="O398">
        <v>7109</v>
      </c>
      <c r="R398">
        <v>315635</v>
      </c>
      <c r="S398">
        <v>7072586</v>
      </c>
      <c r="T398">
        <v>2643499</v>
      </c>
      <c r="U398" t="s">
        <v>703</v>
      </c>
      <c r="V398">
        <v>3</v>
      </c>
      <c r="X398" t="s">
        <v>704</v>
      </c>
      <c r="Y398">
        <v>315635</v>
      </c>
      <c r="Z398">
        <v>0</v>
      </c>
      <c r="AA398">
        <v>3445570</v>
      </c>
      <c r="AB398">
        <v>3627016</v>
      </c>
      <c r="AC398" t="s">
        <v>217</v>
      </c>
      <c r="AD398" t="s">
        <v>243</v>
      </c>
      <c r="AF398">
        <f t="shared" si="4"/>
        <v>16</v>
      </c>
      <c r="AG398">
        <v>16</v>
      </c>
      <c r="AH398">
        <f>4+3+1</f>
        <v>8</v>
      </c>
      <c r="AI398">
        <f t="shared" si="5"/>
        <v>8</v>
      </c>
    </row>
    <row r="399" spans="1:35">
      <c r="A399" s="31" t="s">
        <v>705</v>
      </c>
      <c r="B399" t="s">
        <v>77</v>
      </c>
      <c r="C399">
        <v>19</v>
      </c>
      <c r="D399" t="s">
        <v>78</v>
      </c>
      <c r="E399" s="32">
        <v>3811569725</v>
      </c>
      <c r="F399" s="32">
        <v>133623567</v>
      </c>
      <c r="G399">
        <v>351</v>
      </c>
      <c r="H399">
        <v>43</v>
      </c>
      <c r="I399">
        <v>394</v>
      </c>
      <c r="J399">
        <v>9219</v>
      </c>
      <c r="K399">
        <v>9613</v>
      </c>
      <c r="L399">
        <v>77</v>
      </c>
      <c r="M399">
        <v>491</v>
      </c>
      <c r="N399">
        <v>299397</v>
      </c>
      <c r="O399">
        <v>7116</v>
      </c>
      <c r="R399">
        <v>316126</v>
      </c>
      <c r="S399">
        <v>7098962</v>
      </c>
      <c r="T399">
        <v>2649987</v>
      </c>
      <c r="U399" t="s">
        <v>706</v>
      </c>
      <c r="V399">
        <v>2</v>
      </c>
      <c r="Y399">
        <v>316126</v>
      </c>
      <c r="Z399">
        <v>0</v>
      </c>
      <c r="AA399">
        <v>3452122</v>
      </c>
      <c r="AB399">
        <v>3646840</v>
      </c>
      <c r="AC399" t="s">
        <v>217</v>
      </c>
      <c r="AD399" t="s">
        <v>243</v>
      </c>
      <c r="AF399">
        <f t="shared" si="4"/>
        <v>7</v>
      </c>
      <c r="AG399">
        <v>7</v>
      </c>
      <c r="AH399">
        <f>1+3+4+1+1+1</f>
        <v>11</v>
      </c>
      <c r="AI399">
        <f t="shared" si="5"/>
        <v>11</v>
      </c>
    </row>
    <row r="400" spans="1:35">
      <c r="A400" s="31" t="s">
        <v>707</v>
      </c>
      <c r="B400" t="s">
        <v>77</v>
      </c>
      <c r="C400">
        <v>19</v>
      </c>
      <c r="D400" t="s">
        <v>78</v>
      </c>
      <c r="E400" s="32">
        <v>3811569725</v>
      </c>
      <c r="F400" s="32">
        <v>133623567</v>
      </c>
      <c r="G400">
        <v>345</v>
      </c>
      <c r="H400">
        <v>43</v>
      </c>
      <c r="I400">
        <v>388</v>
      </c>
      <c r="J400">
        <v>9346</v>
      </c>
      <c r="K400">
        <v>9734</v>
      </c>
      <c r="L400">
        <v>121</v>
      </c>
      <c r="M400">
        <v>501</v>
      </c>
      <c r="N400">
        <v>299782</v>
      </c>
      <c r="O400">
        <v>7125</v>
      </c>
      <c r="R400">
        <v>316641</v>
      </c>
      <c r="S400">
        <v>7125269</v>
      </c>
      <c r="T400">
        <v>2656193</v>
      </c>
      <c r="U400" t="s">
        <v>708</v>
      </c>
      <c r="V400">
        <v>3</v>
      </c>
      <c r="W400" t="s">
        <v>709</v>
      </c>
      <c r="X400" t="s">
        <v>710</v>
      </c>
      <c r="Y400">
        <v>316641</v>
      </c>
      <c r="Z400">
        <v>0</v>
      </c>
      <c r="AA400">
        <v>3458391</v>
      </c>
      <c r="AB400">
        <v>3666878</v>
      </c>
      <c r="AC400" t="s">
        <v>217</v>
      </c>
      <c r="AD400" t="s">
        <v>243</v>
      </c>
      <c r="AF400">
        <f t="shared" si="4"/>
        <v>9</v>
      </c>
      <c r="AG400">
        <v>9</v>
      </c>
      <c r="AH400">
        <f>2+2+1</f>
        <v>5</v>
      </c>
      <c r="AI400">
        <f t="shared" si="5"/>
        <v>5</v>
      </c>
    </row>
    <row r="401" spans="1:35">
      <c r="A401" s="31" t="s">
        <v>711</v>
      </c>
      <c r="B401" t="s">
        <v>77</v>
      </c>
      <c r="C401">
        <v>19</v>
      </c>
      <c r="D401" t="s">
        <v>78</v>
      </c>
      <c r="E401" s="32">
        <v>3811569725</v>
      </c>
      <c r="F401" s="32">
        <v>133623567</v>
      </c>
      <c r="G401">
        <v>332</v>
      </c>
      <c r="H401">
        <v>38</v>
      </c>
      <c r="I401">
        <v>370</v>
      </c>
      <c r="J401">
        <v>9663</v>
      </c>
      <c r="K401">
        <v>10033</v>
      </c>
      <c r="L401">
        <v>299</v>
      </c>
      <c r="M401">
        <v>640</v>
      </c>
      <c r="N401">
        <v>300132</v>
      </c>
      <c r="O401">
        <v>7131</v>
      </c>
      <c r="R401">
        <v>317296</v>
      </c>
      <c r="S401">
        <v>7152627</v>
      </c>
      <c r="T401">
        <v>2663060</v>
      </c>
      <c r="U401" t="s">
        <v>712</v>
      </c>
      <c r="V401">
        <v>0</v>
      </c>
      <c r="W401" t="s">
        <v>713</v>
      </c>
      <c r="X401" t="s">
        <v>714</v>
      </c>
      <c r="Y401">
        <v>317296</v>
      </c>
      <c r="Z401">
        <v>0</v>
      </c>
      <c r="AA401">
        <v>3465355</v>
      </c>
      <c r="AB401">
        <v>3687272</v>
      </c>
      <c r="AC401" t="s">
        <v>217</v>
      </c>
      <c r="AD401" t="s">
        <v>243</v>
      </c>
      <c r="AF401">
        <f t="shared" si="4"/>
        <v>6</v>
      </c>
      <c r="AG401">
        <v>6</v>
      </c>
      <c r="AH401">
        <f>3+3+2+1</f>
        <v>9</v>
      </c>
      <c r="AI401">
        <f t="shared" si="5"/>
        <v>9</v>
      </c>
    </row>
    <row r="402" spans="1:35">
      <c r="A402" s="31" t="s">
        <v>715</v>
      </c>
      <c r="B402" t="s">
        <v>77</v>
      </c>
      <c r="C402">
        <v>19</v>
      </c>
      <c r="D402" t="s">
        <v>78</v>
      </c>
      <c r="E402" s="32">
        <v>3811569725</v>
      </c>
      <c r="F402" s="32">
        <v>133623567</v>
      </c>
      <c r="G402">
        <v>350</v>
      </c>
      <c r="H402">
        <v>36</v>
      </c>
      <c r="I402">
        <v>386</v>
      </c>
      <c r="J402">
        <v>9706</v>
      </c>
      <c r="K402">
        <v>10092</v>
      </c>
      <c r="L402">
        <v>59</v>
      </c>
      <c r="M402">
        <v>648</v>
      </c>
      <c r="N402">
        <v>300715</v>
      </c>
      <c r="O402">
        <v>7137</v>
      </c>
      <c r="R402">
        <v>317944</v>
      </c>
      <c r="S402">
        <v>7177686</v>
      </c>
      <c r="T402">
        <v>2669630</v>
      </c>
      <c r="U402" t="s">
        <v>716</v>
      </c>
      <c r="V402">
        <v>2</v>
      </c>
      <c r="Y402">
        <v>317944</v>
      </c>
      <c r="Z402">
        <v>0</v>
      </c>
      <c r="AA402">
        <v>3471995</v>
      </c>
      <c r="AB402">
        <v>3705691</v>
      </c>
      <c r="AC402" t="s">
        <v>217</v>
      </c>
      <c r="AD402" t="s">
        <v>243</v>
      </c>
      <c r="AF402">
        <f t="shared" si="4"/>
        <v>6</v>
      </c>
      <c r="AG402">
        <v>6</v>
      </c>
      <c r="AH402">
        <f>3+4+1</f>
        <v>8</v>
      </c>
      <c r="AI402">
        <f t="shared" si="5"/>
        <v>8</v>
      </c>
    </row>
    <row r="403" spans="1:35">
      <c r="A403" s="31" t="s">
        <v>717</v>
      </c>
      <c r="B403" t="s">
        <v>77</v>
      </c>
      <c r="C403">
        <v>19</v>
      </c>
      <c r="D403" t="s">
        <v>78</v>
      </c>
      <c r="E403" s="32">
        <v>3811569725</v>
      </c>
      <c r="F403" s="32">
        <v>133623567</v>
      </c>
      <c r="G403">
        <v>339</v>
      </c>
      <c r="H403">
        <v>40</v>
      </c>
      <c r="I403">
        <v>379</v>
      </c>
      <c r="J403">
        <v>10003</v>
      </c>
      <c r="K403">
        <v>10382</v>
      </c>
      <c r="L403">
        <v>290</v>
      </c>
      <c r="M403">
        <v>567</v>
      </c>
      <c r="N403">
        <v>300983</v>
      </c>
      <c r="O403">
        <v>7146</v>
      </c>
      <c r="R403">
        <v>318511</v>
      </c>
      <c r="S403">
        <v>7200452</v>
      </c>
      <c r="T403">
        <v>2674940</v>
      </c>
      <c r="U403" t="s">
        <v>718</v>
      </c>
      <c r="V403">
        <v>5</v>
      </c>
      <c r="Y403">
        <v>318511</v>
      </c>
      <c r="Z403">
        <v>0</v>
      </c>
      <c r="AA403">
        <v>3477376</v>
      </c>
      <c r="AB403">
        <v>3723076</v>
      </c>
      <c r="AC403" t="s">
        <v>217</v>
      </c>
      <c r="AD403" t="s">
        <v>243</v>
      </c>
      <c r="AF403">
        <f t="shared" si="4"/>
        <v>9</v>
      </c>
      <c r="AG403">
        <v>9</v>
      </c>
      <c r="AH403">
        <v>5</v>
      </c>
      <c r="AI403">
        <f t="shared" si="5"/>
        <v>5</v>
      </c>
    </row>
    <row r="404" spans="1:35">
      <c r="A404" s="31" t="s">
        <v>720</v>
      </c>
      <c r="B404" t="s">
        <v>77</v>
      </c>
      <c r="C404">
        <v>19</v>
      </c>
      <c r="D404" t="s">
        <v>78</v>
      </c>
      <c r="E404">
        <v>38.115697249999997</v>
      </c>
      <c r="F404">
        <v>13.362356699999999</v>
      </c>
      <c r="G404">
        <v>352</v>
      </c>
      <c r="H404">
        <v>41</v>
      </c>
      <c r="I404">
        <v>393</v>
      </c>
      <c r="J404">
        <v>10385</v>
      </c>
      <c r="K404">
        <v>10778</v>
      </c>
      <c r="L404">
        <v>396</v>
      </c>
      <c r="M404">
        <v>514</v>
      </c>
      <c r="N404">
        <v>301101</v>
      </c>
      <c r="O404">
        <v>7146</v>
      </c>
      <c r="R404">
        <v>319025</v>
      </c>
      <c r="S404">
        <v>7214379</v>
      </c>
      <c r="T404">
        <v>2678965</v>
      </c>
      <c r="V404">
        <v>2</v>
      </c>
      <c r="Y404">
        <v>319025</v>
      </c>
      <c r="Z404">
        <v>0</v>
      </c>
      <c r="AA404">
        <v>3481466</v>
      </c>
      <c r="AB404">
        <v>3732913</v>
      </c>
      <c r="AC404" t="s">
        <v>217</v>
      </c>
      <c r="AD404" t="s">
        <v>243</v>
      </c>
      <c r="AF404">
        <f t="shared" si="4"/>
        <v>0</v>
      </c>
      <c r="AG404">
        <v>0</v>
      </c>
      <c r="AH404">
        <f>2+2</f>
        <v>4</v>
      </c>
      <c r="AI404">
        <f t="shared" si="5"/>
        <v>4</v>
      </c>
    </row>
    <row r="405" spans="1:35">
      <c r="A405" s="31" t="s">
        <v>721</v>
      </c>
      <c r="B405" t="s">
        <v>77</v>
      </c>
      <c r="C405">
        <v>19</v>
      </c>
      <c r="D405" t="s">
        <v>78</v>
      </c>
      <c r="E405">
        <v>38.115697249999997</v>
      </c>
      <c r="F405">
        <v>13.362356699999999</v>
      </c>
      <c r="G405">
        <v>340</v>
      </c>
      <c r="H405">
        <v>42</v>
      </c>
      <c r="I405">
        <v>382</v>
      </c>
      <c r="J405">
        <v>10521</v>
      </c>
      <c r="K405">
        <v>10903</v>
      </c>
      <c r="L405">
        <v>125</v>
      </c>
      <c r="M405">
        <v>505</v>
      </c>
      <c r="N405">
        <v>301465</v>
      </c>
      <c r="O405">
        <v>7162</v>
      </c>
      <c r="R405">
        <v>319530</v>
      </c>
      <c r="S405">
        <v>7249062</v>
      </c>
      <c r="T405">
        <v>2686571</v>
      </c>
      <c r="U405" t="s">
        <v>722</v>
      </c>
      <c r="V405">
        <v>2</v>
      </c>
      <c r="Y405">
        <v>319530</v>
      </c>
      <c r="Z405">
        <v>0</v>
      </c>
      <c r="AA405">
        <v>3489169</v>
      </c>
      <c r="AB405">
        <v>3759893</v>
      </c>
      <c r="AC405" t="s">
        <v>217</v>
      </c>
      <c r="AD405" t="s">
        <v>243</v>
      </c>
      <c r="AF405">
        <f t="shared" si="4"/>
        <v>16</v>
      </c>
      <c r="AG405">
        <v>16</v>
      </c>
      <c r="AH405">
        <f>3+1+1</f>
        <v>5</v>
      </c>
      <c r="AI405">
        <f t="shared" si="5"/>
        <v>5</v>
      </c>
    </row>
    <row r="406" spans="1:35">
      <c r="A406" s="31" t="s">
        <v>723</v>
      </c>
      <c r="B406" t="s">
        <v>77</v>
      </c>
      <c r="C406">
        <v>19</v>
      </c>
      <c r="D406" t="s">
        <v>78</v>
      </c>
      <c r="E406">
        <v>38.115697249999997</v>
      </c>
      <c r="F406">
        <v>13.362356699999999</v>
      </c>
      <c r="G406">
        <v>343</v>
      </c>
      <c r="H406">
        <v>41</v>
      </c>
      <c r="I406">
        <v>384</v>
      </c>
      <c r="J406">
        <v>10714</v>
      </c>
      <c r="K406">
        <v>11098</v>
      </c>
      <c r="L406">
        <v>195</v>
      </c>
      <c r="M406">
        <v>690</v>
      </c>
      <c r="N406">
        <v>301966</v>
      </c>
      <c r="O406">
        <v>7168</v>
      </c>
      <c r="R406">
        <v>320232</v>
      </c>
      <c r="S406">
        <v>7275447</v>
      </c>
      <c r="T406">
        <v>2694996</v>
      </c>
      <c r="U406" t="s">
        <v>724</v>
      </c>
      <c r="V406">
        <v>2</v>
      </c>
      <c r="X406" t="s">
        <v>725</v>
      </c>
      <c r="Y406">
        <v>320232</v>
      </c>
      <c r="Z406">
        <v>0</v>
      </c>
      <c r="AA406">
        <v>3497664</v>
      </c>
      <c r="AB406">
        <v>3777783</v>
      </c>
      <c r="AC406" t="s">
        <v>217</v>
      </c>
      <c r="AD406" t="s">
        <v>243</v>
      </c>
      <c r="AF406">
        <f t="shared" si="4"/>
        <v>6</v>
      </c>
      <c r="AG406">
        <v>6</v>
      </c>
      <c r="AH406">
        <f>1+1+2+2+1</f>
        <v>7</v>
      </c>
      <c r="AI406">
        <f t="shared" si="5"/>
        <v>7</v>
      </c>
    </row>
    <row r="407" spans="1:35">
      <c r="A407" s="31" t="s">
        <v>726</v>
      </c>
      <c r="B407" t="s">
        <v>77</v>
      </c>
      <c r="C407">
        <v>19</v>
      </c>
      <c r="D407" t="s">
        <v>78</v>
      </c>
      <c r="E407">
        <v>38.115697249999997</v>
      </c>
      <c r="F407">
        <v>13.362356699999999</v>
      </c>
      <c r="G407">
        <v>335</v>
      </c>
      <c r="H407">
        <v>41</v>
      </c>
      <c r="I407">
        <v>376</v>
      </c>
      <c r="J407">
        <v>10928</v>
      </c>
      <c r="K407">
        <v>11304</v>
      </c>
      <c r="L407">
        <v>206</v>
      </c>
      <c r="M407">
        <v>655</v>
      </c>
      <c r="N407">
        <v>302410</v>
      </c>
      <c r="O407">
        <v>7173</v>
      </c>
      <c r="R407">
        <v>320887</v>
      </c>
      <c r="S407">
        <v>7304200</v>
      </c>
      <c r="T407">
        <v>2702399</v>
      </c>
      <c r="U407" t="s">
        <v>727</v>
      </c>
      <c r="V407">
        <v>2</v>
      </c>
      <c r="Y407">
        <v>320887</v>
      </c>
      <c r="Z407">
        <v>0</v>
      </c>
      <c r="AA407">
        <v>3505140</v>
      </c>
      <c r="AB407">
        <v>3799060</v>
      </c>
      <c r="AC407" t="s">
        <v>217</v>
      </c>
      <c r="AD407" t="s">
        <v>243</v>
      </c>
      <c r="AF407">
        <f t="shared" si="4"/>
        <v>5</v>
      </c>
      <c r="AG407">
        <v>5</v>
      </c>
      <c r="AH407">
        <f>1+2+3</f>
        <v>6</v>
      </c>
      <c r="AI407">
        <f t="shared" si="5"/>
        <v>6</v>
      </c>
    </row>
    <row r="408" spans="1:35">
      <c r="A408" s="31" t="s">
        <v>728</v>
      </c>
      <c r="B408" t="s">
        <v>77</v>
      </c>
      <c r="C408">
        <v>19</v>
      </c>
      <c r="D408" t="s">
        <v>78</v>
      </c>
      <c r="E408">
        <v>38.115697249999997</v>
      </c>
      <c r="F408">
        <v>13.362356699999999</v>
      </c>
      <c r="G408">
        <v>328</v>
      </c>
      <c r="H408">
        <v>43</v>
      </c>
      <c r="I408">
        <v>371</v>
      </c>
      <c r="J408">
        <v>10868</v>
      </c>
      <c r="K408">
        <v>11239</v>
      </c>
      <c r="L408">
        <v>-65</v>
      </c>
      <c r="M408">
        <v>809</v>
      </c>
      <c r="N408">
        <v>303278</v>
      </c>
      <c r="O408">
        <v>7179</v>
      </c>
      <c r="R408">
        <v>321696</v>
      </c>
      <c r="S408">
        <v>7331291</v>
      </c>
      <c r="T408">
        <v>2709131</v>
      </c>
      <c r="U408" t="s">
        <v>729</v>
      </c>
      <c r="V408">
        <v>5</v>
      </c>
      <c r="Y408">
        <v>321696</v>
      </c>
      <c r="Z408">
        <v>0</v>
      </c>
      <c r="AA408">
        <v>3511935</v>
      </c>
      <c r="AB408">
        <v>3819356</v>
      </c>
      <c r="AC408" t="s">
        <v>217</v>
      </c>
      <c r="AD408" t="s">
        <v>243</v>
      </c>
      <c r="AF408">
        <f t="shared" si="4"/>
        <v>6</v>
      </c>
      <c r="AG408">
        <v>6</v>
      </c>
      <c r="AH408">
        <f>1+3+1+1</f>
        <v>6</v>
      </c>
      <c r="AI408">
        <f t="shared" si="5"/>
        <v>6</v>
      </c>
    </row>
    <row r="409" spans="1:35">
      <c r="A409" s="31" t="s">
        <v>730</v>
      </c>
      <c r="B409" t="s">
        <v>77</v>
      </c>
      <c r="C409">
        <v>19</v>
      </c>
      <c r="D409" t="s">
        <v>78</v>
      </c>
      <c r="E409">
        <v>38.115697249999997</v>
      </c>
      <c r="F409">
        <v>13.362356699999999</v>
      </c>
      <c r="G409">
        <v>322</v>
      </c>
      <c r="H409">
        <v>45</v>
      </c>
      <c r="I409">
        <v>367</v>
      </c>
      <c r="J409">
        <v>11009</v>
      </c>
      <c r="K409">
        <v>11376</v>
      </c>
      <c r="L409">
        <v>137</v>
      </c>
      <c r="M409">
        <v>645</v>
      </c>
      <c r="N409">
        <v>303778</v>
      </c>
      <c r="O409">
        <v>7187</v>
      </c>
      <c r="R409">
        <v>322341</v>
      </c>
      <c r="S409">
        <v>7358017</v>
      </c>
      <c r="T409">
        <v>2716274</v>
      </c>
      <c r="U409" t="s">
        <v>731</v>
      </c>
      <c r="V409">
        <v>4</v>
      </c>
      <c r="Y409">
        <v>322341</v>
      </c>
      <c r="Z409">
        <v>0</v>
      </c>
      <c r="AA409">
        <v>3519161</v>
      </c>
      <c r="AB409">
        <v>3838856</v>
      </c>
      <c r="AC409" t="s">
        <v>217</v>
      </c>
      <c r="AD409" t="s">
        <v>243</v>
      </c>
      <c r="AF409">
        <f t="shared" si="4"/>
        <v>8</v>
      </c>
      <c r="AG409">
        <v>8</v>
      </c>
      <c r="AH409">
        <f>3+2+1+1</f>
        <v>7</v>
      </c>
      <c r="AI409">
        <f t="shared" si="5"/>
        <v>7</v>
      </c>
    </row>
    <row r="410" spans="1:35">
      <c r="A410" s="31" t="s">
        <v>732</v>
      </c>
      <c r="B410" t="s">
        <v>77</v>
      </c>
      <c r="C410">
        <v>19</v>
      </c>
      <c r="D410" t="s">
        <v>78</v>
      </c>
      <c r="E410">
        <v>38.115697249999997</v>
      </c>
      <c r="F410">
        <v>13.362356699999999</v>
      </c>
      <c r="G410">
        <v>314</v>
      </c>
      <c r="H410">
        <v>45</v>
      </c>
      <c r="I410">
        <v>359</v>
      </c>
      <c r="J410">
        <v>11488</v>
      </c>
      <c r="K410">
        <v>11847</v>
      </c>
      <c r="L410">
        <v>471</v>
      </c>
      <c r="M410">
        <v>777</v>
      </c>
      <c r="N410">
        <v>304080</v>
      </c>
      <c r="O410">
        <v>7191</v>
      </c>
      <c r="R410">
        <v>323118</v>
      </c>
      <c r="S410">
        <v>7382802</v>
      </c>
      <c r="T410">
        <v>2722156</v>
      </c>
      <c r="U410" t="s">
        <v>733</v>
      </c>
      <c r="V410">
        <v>0</v>
      </c>
      <c r="Y410">
        <v>323118</v>
      </c>
      <c r="Z410">
        <v>0</v>
      </c>
      <c r="AA410">
        <v>3525147</v>
      </c>
      <c r="AB410">
        <v>3857655</v>
      </c>
      <c r="AC410" t="s">
        <v>217</v>
      </c>
      <c r="AD410" t="s">
        <v>243</v>
      </c>
      <c r="AF410">
        <f t="shared" si="4"/>
        <v>4</v>
      </c>
      <c r="AG410">
        <v>4</v>
      </c>
      <c r="AH410">
        <f>4+3+1+1+1+1</f>
        <v>11</v>
      </c>
      <c r="AI410">
        <f t="shared" si="5"/>
        <v>11</v>
      </c>
    </row>
    <row r="411" spans="1:35">
      <c r="A411" s="31" t="s">
        <v>735</v>
      </c>
      <c r="B411" t="s">
        <v>77</v>
      </c>
      <c r="C411">
        <v>19</v>
      </c>
      <c r="D411" t="s">
        <v>78</v>
      </c>
      <c r="E411" s="32">
        <v>3811569725</v>
      </c>
      <c r="F411" s="32">
        <v>133623567</v>
      </c>
      <c r="G411">
        <v>321</v>
      </c>
      <c r="H411">
        <v>44</v>
      </c>
      <c r="I411">
        <v>365</v>
      </c>
      <c r="J411">
        <v>11843</v>
      </c>
      <c r="K411">
        <v>12208</v>
      </c>
      <c r="L411">
        <v>361</v>
      </c>
      <c r="M411">
        <v>559</v>
      </c>
      <c r="N411">
        <v>304272</v>
      </c>
      <c r="O411">
        <v>7197</v>
      </c>
      <c r="R411">
        <v>323677</v>
      </c>
      <c r="S411">
        <v>7397538</v>
      </c>
      <c r="T411">
        <v>2726993</v>
      </c>
      <c r="U411" t="s">
        <v>736</v>
      </c>
      <c r="V411">
        <v>2</v>
      </c>
      <c r="Y411">
        <v>323677</v>
      </c>
      <c r="Z411">
        <v>0</v>
      </c>
      <c r="AA411">
        <v>3530036</v>
      </c>
      <c r="AB411">
        <v>3867502</v>
      </c>
      <c r="AC411" t="s">
        <v>217</v>
      </c>
      <c r="AD411" t="s">
        <v>243</v>
      </c>
      <c r="AF411">
        <f t="shared" si="4"/>
        <v>6</v>
      </c>
      <c r="AG411">
        <v>6</v>
      </c>
      <c r="AH411">
        <f>3+3</f>
        <v>6</v>
      </c>
      <c r="AI411">
        <f t="shared" si="5"/>
        <v>6</v>
      </c>
    </row>
    <row r="412" spans="1:35">
      <c r="A412" s="31" t="s">
        <v>737</v>
      </c>
      <c r="B412" t="s">
        <v>77</v>
      </c>
      <c r="C412">
        <v>19</v>
      </c>
      <c r="D412" t="s">
        <v>78</v>
      </c>
      <c r="E412" s="32">
        <v>3811569725</v>
      </c>
      <c r="F412" s="32">
        <v>133623567</v>
      </c>
      <c r="G412">
        <v>308</v>
      </c>
      <c r="H412">
        <v>43</v>
      </c>
      <c r="I412">
        <v>351</v>
      </c>
      <c r="J412">
        <v>12194</v>
      </c>
      <c r="K412">
        <v>12545</v>
      </c>
      <c r="L412">
        <v>337</v>
      </c>
      <c r="M412">
        <v>545</v>
      </c>
      <c r="N412">
        <v>304472</v>
      </c>
      <c r="O412">
        <v>7205</v>
      </c>
      <c r="R412">
        <v>324222</v>
      </c>
      <c r="S412">
        <v>7429936</v>
      </c>
      <c r="T412">
        <v>2733860</v>
      </c>
      <c r="U412" t="s">
        <v>738</v>
      </c>
      <c r="V412">
        <v>2</v>
      </c>
      <c r="Y412">
        <v>324222</v>
      </c>
      <c r="Z412">
        <v>0</v>
      </c>
      <c r="AA412">
        <v>3536938</v>
      </c>
      <c r="AB412">
        <v>3892998</v>
      </c>
      <c r="AC412" t="s">
        <v>217</v>
      </c>
      <c r="AD412" t="s">
        <v>243</v>
      </c>
      <c r="AF412">
        <f t="shared" si="4"/>
        <v>8</v>
      </c>
      <c r="AG412">
        <v>8</v>
      </c>
      <c r="AH412">
        <f>1+3+2+1</f>
        <v>7</v>
      </c>
      <c r="AI412">
        <f t="shared" si="5"/>
        <v>7</v>
      </c>
    </row>
    <row r="413" spans="1:35">
      <c r="A413" s="31" t="s">
        <v>739</v>
      </c>
      <c r="B413" t="s">
        <v>77</v>
      </c>
      <c r="C413">
        <v>19</v>
      </c>
      <c r="D413" t="s">
        <v>78</v>
      </c>
      <c r="E413" s="32">
        <v>3811569725</v>
      </c>
      <c r="F413" s="32">
        <v>133623567</v>
      </c>
      <c r="G413">
        <v>308</v>
      </c>
      <c r="H413">
        <v>43</v>
      </c>
      <c r="I413">
        <v>351</v>
      </c>
      <c r="J413">
        <v>12286</v>
      </c>
      <c r="K413">
        <v>12637</v>
      </c>
      <c r="L413">
        <v>92</v>
      </c>
      <c r="M413">
        <v>729</v>
      </c>
      <c r="N413">
        <v>305100</v>
      </c>
      <c r="O413">
        <v>7214</v>
      </c>
      <c r="R413">
        <v>324951</v>
      </c>
      <c r="S413">
        <v>7457876</v>
      </c>
      <c r="T413">
        <v>2742770</v>
      </c>
      <c r="U413" t="s">
        <v>740</v>
      </c>
      <c r="V413">
        <v>2</v>
      </c>
      <c r="Y413">
        <v>324951</v>
      </c>
      <c r="Z413">
        <v>0</v>
      </c>
      <c r="AA413">
        <v>3545928</v>
      </c>
      <c r="AB413">
        <v>3911948</v>
      </c>
      <c r="AC413" t="s">
        <v>217</v>
      </c>
      <c r="AD413" t="s">
        <v>243</v>
      </c>
      <c r="AF413">
        <f t="shared" si="4"/>
        <v>9</v>
      </c>
      <c r="AG413">
        <v>9</v>
      </c>
      <c r="AH413">
        <f>4+1</f>
        <v>5</v>
      </c>
      <c r="AI413">
        <f t="shared" si="5"/>
        <v>5</v>
      </c>
    </row>
    <row r="414" spans="1:35">
      <c r="A414" s="31" t="s">
        <v>741</v>
      </c>
      <c r="B414" t="s">
        <v>77</v>
      </c>
      <c r="C414">
        <v>19</v>
      </c>
      <c r="D414" t="s">
        <v>78</v>
      </c>
      <c r="E414" s="32">
        <v>3811569725</v>
      </c>
      <c r="F414" s="32">
        <v>133623567</v>
      </c>
      <c r="G414">
        <v>307</v>
      </c>
      <c r="H414">
        <v>44</v>
      </c>
      <c r="I414">
        <v>351</v>
      </c>
      <c r="J414">
        <v>12209</v>
      </c>
      <c r="K414">
        <v>12560</v>
      </c>
      <c r="L414">
        <v>-77</v>
      </c>
      <c r="M414">
        <v>662</v>
      </c>
      <c r="N414">
        <v>305848</v>
      </c>
      <c r="O414">
        <v>7218</v>
      </c>
      <c r="R414">
        <v>325626</v>
      </c>
      <c r="S414">
        <v>7490587</v>
      </c>
      <c r="T414">
        <v>2752727</v>
      </c>
      <c r="U414" t="s">
        <v>742</v>
      </c>
      <c r="V414">
        <v>3</v>
      </c>
      <c r="X414" t="s">
        <v>743</v>
      </c>
      <c r="Y414">
        <v>325626</v>
      </c>
      <c r="Z414">
        <v>0</v>
      </c>
      <c r="AA414">
        <v>3556019</v>
      </c>
      <c r="AB414">
        <v>3934568</v>
      </c>
      <c r="AC414" t="s">
        <v>217</v>
      </c>
      <c r="AD414" t="s">
        <v>243</v>
      </c>
      <c r="AF414">
        <f t="shared" si="4"/>
        <v>4</v>
      </c>
      <c r="AG414">
        <v>4</v>
      </c>
      <c r="AH414">
        <f>4+2</f>
        <v>6</v>
      </c>
      <c r="AI414">
        <f t="shared" si="5"/>
        <v>6</v>
      </c>
    </row>
    <row r="415" spans="1:35">
      <c r="A415" s="31" t="s">
        <v>744</v>
      </c>
      <c r="B415" t="s">
        <v>77</v>
      </c>
      <c r="C415">
        <v>19</v>
      </c>
      <c r="D415" t="s">
        <v>78</v>
      </c>
      <c r="E415" s="32">
        <v>3811569725</v>
      </c>
      <c r="F415" s="32">
        <v>133623567</v>
      </c>
      <c r="G415">
        <v>311</v>
      </c>
      <c r="H415">
        <v>45</v>
      </c>
      <c r="I415">
        <v>356</v>
      </c>
      <c r="J415">
        <v>12466</v>
      </c>
      <c r="K415">
        <v>12822</v>
      </c>
      <c r="L415">
        <v>262</v>
      </c>
      <c r="M415">
        <v>836</v>
      </c>
      <c r="N415">
        <v>306417</v>
      </c>
      <c r="O415">
        <v>7223</v>
      </c>
      <c r="R415">
        <v>326462</v>
      </c>
      <c r="S415">
        <v>7516946</v>
      </c>
      <c r="T415">
        <v>2760238</v>
      </c>
      <c r="U415" t="s">
        <v>745</v>
      </c>
      <c r="V415">
        <v>1</v>
      </c>
      <c r="Y415">
        <v>326462</v>
      </c>
      <c r="Z415">
        <v>0</v>
      </c>
      <c r="AA415">
        <v>3563613</v>
      </c>
      <c r="AB415">
        <v>3953333</v>
      </c>
      <c r="AC415" t="s">
        <v>217</v>
      </c>
      <c r="AD415" t="s">
        <v>243</v>
      </c>
      <c r="AF415">
        <f t="shared" si="4"/>
        <v>5</v>
      </c>
      <c r="AG415">
        <v>5</v>
      </c>
      <c r="AH415">
        <f>1+1+2+1+2</f>
        <v>7</v>
      </c>
      <c r="AI415">
        <f t="shared" si="5"/>
        <v>7</v>
      </c>
    </row>
    <row r="416" spans="1:35">
      <c r="A416" s="31" t="s">
        <v>746</v>
      </c>
      <c r="B416" t="s">
        <v>77</v>
      </c>
      <c r="C416">
        <v>19</v>
      </c>
      <c r="D416" t="s">
        <v>78</v>
      </c>
      <c r="E416" s="32">
        <v>3811569725</v>
      </c>
      <c r="F416" s="32">
        <v>133623567</v>
      </c>
      <c r="G416">
        <v>300</v>
      </c>
      <c r="H416">
        <v>45</v>
      </c>
      <c r="I416">
        <v>345</v>
      </c>
      <c r="J416">
        <v>12500</v>
      </c>
      <c r="K416">
        <v>12845</v>
      </c>
      <c r="L416">
        <v>23</v>
      </c>
      <c r="M416">
        <v>549</v>
      </c>
      <c r="N416">
        <v>306938</v>
      </c>
      <c r="O416">
        <v>7228</v>
      </c>
      <c r="R416">
        <v>327011</v>
      </c>
      <c r="S416">
        <v>7542898</v>
      </c>
      <c r="T416">
        <v>2765901</v>
      </c>
      <c r="U416" t="s">
        <v>747</v>
      </c>
      <c r="V416">
        <v>3</v>
      </c>
      <c r="Y416">
        <v>327011</v>
      </c>
      <c r="Z416">
        <v>0</v>
      </c>
      <c r="AA416">
        <v>3569318</v>
      </c>
      <c r="AB416">
        <v>3973580</v>
      </c>
      <c r="AC416" t="s">
        <v>217</v>
      </c>
      <c r="AD416" t="s">
        <v>243</v>
      </c>
      <c r="AF416">
        <f t="shared" si="4"/>
        <v>5</v>
      </c>
      <c r="AG416">
        <v>5</v>
      </c>
      <c r="AH416">
        <f>3+4</f>
        <v>7</v>
      </c>
      <c r="AI416">
        <f t="shared" si="5"/>
        <v>7</v>
      </c>
    </row>
    <row r="417" spans="1:35">
      <c r="A417" s="31" t="s">
        <v>748</v>
      </c>
      <c r="B417" t="s">
        <v>77</v>
      </c>
      <c r="C417">
        <v>19</v>
      </c>
      <c r="D417" t="s">
        <v>78</v>
      </c>
      <c r="E417" s="32">
        <v>3811569725</v>
      </c>
      <c r="F417" s="32">
        <v>133623567</v>
      </c>
      <c r="G417">
        <v>304</v>
      </c>
      <c r="H417">
        <v>43</v>
      </c>
      <c r="I417">
        <v>347</v>
      </c>
      <c r="J417">
        <v>12970</v>
      </c>
      <c r="K417">
        <v>13317</v>
      </c>
      <c r="L417">
        <v>472</v>
      </c>
      <c r="M417">
        <v>870</v>
      </c>
      <c r="N417">
        <v>307330</v>
      </c>
      <c r="O417">
        <v>7234</v>
      </c>
      <c r="R417">
        <v>327881</v>
      </c>
      <c r="S417">
        <v>7568183</v>
      </c>
      <c r="T417">
        <v>2772002</v>
      </c>
      <c r="U417" t="s">
        <v>749</v>
      </c>
      <c r="V417">
        <v>1</v>
      </c>
      <c r="Y417">
        <v>327881</v>
      </c>
      <c r="Z417">
        <v>0</v>
      </c>
      <c r="AA417">
        <v>3575507</v>
      </c>
      <c r="AB417">
        <v>3992676</v>
      </c>
      <c r="AC417" t="s">
        <v>217</v>
      </c>
      <c r="AD417" t="s">
        <v>243</v>
      </c>
      <c r="AF417">
        <f t="shared" si="4"/>
        <v>6</v>
      </c>
      <c r="AG417">
        <v>6</v>
      </c>
      <c r="AH417">
        <f>1+5+1+1+1</f>
        <v>9</v>
      </c>
      <c r="AI417">
        <f t="shared" si="5"/>
        <v>9</v>
      </c>
    </row>
    <row r="418" spans="1:35">
      <c r="A418" s="31" t="s">
        <v>751</v>
      </c>
      <c r="B418" t="s">
        <v>77</v>
      </c>
      <c r="C418">
        <v>19</v>
      </c>
      <c r="D418" t="s">
        <v>78</v>
      </c>
      <c r="E418" s="32">
        <v>3811569725</v>
      </c>
      <c r="F418" s="32">
        <v>133623567</v>
      </c>
      <c r="G418">
        <v>317</v>
      </c>
      <c r="H418">
        <v>45</v>
      </c>
      <c r="I418">
        <v>362</v>
      </c>
      <c r="J418">
        <v>13341</v>
      </c>
      <c r="K418">
        <v>13703</v>
      </c>
      <c r="L418">
        <v>386</v>
      </c>
      <c r="M418">
        <v>505</v>
      </c>
      <c r="N418">
        <v>307443</v>
      </c>
      <c r="O418">
        <v>7240</v>
      </c>
      <c r="R418">
        <v>328386</v>
      </c>
      <c r="S418">
        <v>7583152</v>
      </c>
      <c r="T418">
        <v>2776485</v>
      </c>
      <c r="U418" t="s">
        <v>752</v>
      </c>
      <c r="V418">
        <v>3</v>
      </c>
      <c r="Y418">
        <v>328386</v>
      </c>
      <c r="Z418">
        <v>0</v>
      </c>
      <c r="AA418">
        <v>3580039</v>
      </c>
      <c r="AB418">
        <v>4003113</v>
      </c>
      <c r="AC418" t="s">
        <v>217</v>
      </c>
      <c r="AD418" t="s">
        <v>243</v>
      </c>
      <c r="AF418">
        <f t="shared" si="4"/>
        <v>6</v>
      </c>
      <c r="AG418">
        <v>6</v>
      </c>
      <c r="AH418">
        <f>3+3+1</f>
        <v>7</v>
      </c>
      <c r="AI418">
        <f t="shared" si="5"/>
        <v>7</v>
      </c>
    </row>
    <row r="419" spans="1:35">
      <c r="A419" s="31" t="s">
        <v>753</v>
      </c>
      <c r="B419" t="s">
        <v>77</v>
      </c>
      <c r="C419">
        <v>19</v>
      </c>
      <c r="D419" t="s">
        <v>78</v>
      </c>
      <c r="E419" s="32">
        <v>3811569725</v>
      </c>
      <c r="F419" s="32">
        <v>133623567</v>
      </c>
      <c r="G419">
        <v>327</v>
      </c>
      <c r="H419">
        <v>46</v>
      </c>
      <c r="I419">
        <v>373</v>
      </c>
      <c r="J419">
        <v>13737</v>
      </c>
      <c r="K419">
        <v>14110</v>
      </c>
      <c r="L419">
        <v>407</v>
      </c>
      <c r="M419">
        <v>975</v>
      </c>
      <c r="N419">
        <v>308001</v>
      </c>
      <c r="O419">
        <v>7250</v>
      </c>
      <c r="R419">
        <v>329361</v>
      </c>
      <c r="S419">
        <v>7615322</v>
      </c>
      <c r="T419">
        <v>2785915</v>
      </c>
      <c r="U419" t="s">
        <v>754</v>
      </c>
      <c r="V419">
        <v>3</v>
      </c>
      <c r="Y419">
        <v>329361</v>
      </c>
      <c r="Z419">
        <v>0</v>
      </c>
      <c r="AA419">
        <v>3589591</v>
      </c>
      <c r="AB419">
        <v>4025731</v>
      </c>
      <c r="AC419" t="s">
        <v>217</v>
      </c>
      <c r="AD419" t="s">
        <v>243</v>
      </c>
      <c r="AF419">
        <f t="shared" si="4"/>
        <v>10</v>
      </c>
      <c r="AG419">
        <v>10</v>
      </c>
      <c r="AH419">
        <f>5+1+1</f>
        <v>7</v>
      </c>
      <c r="AI419">
        <f t="shared" si="5"/>
        <v>7</v>
      </c>
    </row>
    <row r="420" spans="1:35">
      <c r="A420" s="31" t="s">
        <v>755</v>
      </c>
      <c r="B420" t="s">
        <v>77</v>
      </c>
      <c r="C420">
        <v>19</v>
      </c>
      <c r="D420" t="s">
        <v>78</v>
      </c>
      <c r="E420" s="32">
        <v>3811569725</v>
      </c>
      <c r="F420" s="32">
        <v>133623567</v>
      </c>
      <c r="G420">
        <v>320</v>
      </c>
      <c r="H420">
        <v>46</v>
      </c>
      <c r="I420">
        <v>366</v>
      </c>
      <c r="J420">
        <v>13643</v>
      </c>
      <c r="K420">
        <v>14009</v>
      </c>
      <c r="L420">
        <v>-101</v>
      </c>
      <c r="M420">
        <v>618</v>
      </c>
      <c r="N420">
        <v>308710</v>
      </c>
      <c r="O420">
        <v>7260</v>
      </c>
      <c r="R420">
        <v>329979</v>
      </c>
      <c r="S420">
        <v>7638651</v>
      </c>
      <c r="T420">
        <v>2791362</v>
      </c>
      <c r="U420" t="s">
        <v>756</v>
      </c>
      <c r="V420">
        <v>2</v>
      </c>
      <c r="Y420">
        <v>329979</v>
      </c>
      <c r="Z420">
        <v>0</v>
      </c>
      <c r="AA420">
        <v>3595101</v>
      </c>
      <c r="AB420">
        <v>4043550</v>
      </c>
      <c r="AC420" t="s">
        <v>217</v>
      </c>
      <c r="AD420" t="s">
        <v>243</v>
      </c>
      <c r="AF420">
        <f t="shared" si="4"/>
        <v>10</v>
      </c>
      <c r="AG420">
        <v>10</v>
      </c>
      <c r="AH420">
        <f>1+1+1+1</f>
        <v>4</v>
      </c>
      <c r="AI420">
        <f t="shared" si="5"/>
        <v>4</v>
      </c>
    </row>
    <row r="421" spans="1:35">
      <c r="A421" s="31" t="s">
        <v>757</v>
      </c>
      <c r="B421" t="s">
        <v>77</v>
      </c>
      <c r="C421">
        <v>19</v>
      </c>
      <c r="D421" t="s">
        <v>78</v>
      </c>
      <c r="E421" s="32">
        <v>3811569725</v>
      </c>
      <c r="F421" s="32">
        <v>133623567</v>
      </c>
      <c r="G421">
        <v>339</v>
      </c>
      <c r="H421">
        <v>48</v>
      </c>
      <c r="I421">
        <v>387</v>
      </c>
      <c r="J421">
        <v>14156</v>
      </c>
      <c r="K421">
        <v>14543</v>
      </c>
      <c r="L421">
        <v>534</v>
      </c>
      <c r="M421">
        <v>789</v>
      </c>
      <c r="N421">
        <v>308963</v>
      </c>
      <c r="O421">
        <v>7262</v>
      </c>
      <c r="R421">
        <v>330768</v>
      </c>
      <c r="S421">
        <v>7654925</v>
      </c>
      <c r="T421">
        <v>2797963</v>
      </c>
      <c r="U421" t="s">
        <v>758</v>
      </c>
      <c r="V421">
        <v>3</v>
      </c>
      <c r="Y421">
        <v>330768</v>
      </c>
      <c r="Z421">
        <v>0</v>
      </c>
      <c r="AA421">
        <v>3601813</v>
      </c>
      <c r="AB421">
        <v>4053112</v>
      </c>
      <c r="AC421" t="s">
        <v>217</v>
      </c>
      <c r="AD421" t="s">
        <v>243</v>
      </c>
      <c r="AF421">
        <f t="shared" si="4"/>
        <v>2</v>
      </c>
      <c r="AG421">
        <v>2</v>
      </c>
      <c r="AH421">
        <f>5+3+1+1+1</f>
        <v>11</v>
      </c>
      <c r="AI421">
        <f t="shared" si="5"/>
        <v>11</v>
      </c>
    </row>
    <row r="422" spans="1:35">
      <c r="A422" s="31" t="s">
        <v>759</v>
      </c>
      <c r="B422" t="s">
        <v>77</v>
      </c>
      <c r="C422">
        <v>19</v>
      </c>
      <c r="D422" t="s">
        <v>78</v>
      </c>
      <c r="E422" s="32">
        <v>3811569725</v>
      </c>
      <c r="F422" s="32">
        <v>133623567</v>
      </c>
      <c r="G422">
        <v>346</v>
      </c>
      <c r="H422">
        <v>46</v>
      </c>
      <c r="I422">
        <v>392</v>
      </c>
      <c r="J422">
        <v>14715</v>
      </c>
      <c r="K422">
        <v>15107</v>
      </c>
      <c r="L422">
        <v>564</v>
      </c>
      <c r="M422">
        <v>1143</v>
      </c>
      <c r="N422">
        <v>309536</v>
      </c>
      <c r="O422">
        <v>7268</v>
      </c>
      <c r="R422">
        <v>331911</v>
      </c>
      <c r="S422">
        <v>7687427</v>
      </c>
      <c r="T422">
        <v>2806210</v>
      </c>
      <c r="U422" t="s">
        <v>760</v>
      </c>
      <c r="V422">
        <v>3</v>
      </c>
      <c r="Y422">
        <v>331911</v>
      </c>
      <c r="Z422">
        <v>0</v>
      </c>
      <c r="AA422">
        <v>3610169</v>
      </c>
      <c r="AB422">
        <v>4077258</v>
      </c>
      <c r="AC422" t="s">
        <v>217</v>
      </c>
      <c r="AD422" t="s">
        <v>243</v>
      </c>
      <c r="AF422">
        <f t="shared" si="4"/>
        <v>6</v>
      </c>
      <c r="AG422">
        <v>6</v>
      </c>
      <c r="AH422">
        <f>2+5+1+1</f>
        <v>9</v>
      </c>
      <c r="AI422">
        <f t="shared" si="5"/>
        <v>9</v>
      </c>
    </row>
    <row r="423" spans="1:35">
      <c r="A423" s="31" t="s">
        <v>761</v>
      </c>
      <c r="B423" t="s">
        <v>77</v>
      </c>
      <c r="C423">
        <v>19</v>
      </c>
      <c r="D423" t="s">
        <v>78</v>
      </c>
      <c r="E423" s="32">
        <v>3811569725</v>
      </c>
      <c r="F423" s="32">
        <v>133623567</v>
      </c>
      <c r="G423">
        <v>356</v>
      </c>
      <c r="H423">
        <v>44</v>
      </c>
      <c r="I423">
        <v>400</v>
      </c>
      <c r="J423">
        <v>14904</v>
      </c>
      <c r="K423">
        <v>15304</v>
      </c>
      <c r="L423">
        <v>197</v>
      </c>
      <c r="M423">
        <v>887</v>
      </c>
      <c r="N423">
        <v>310218</v>
      </c>
      <c r="O423">
        <v>7276</v>
      </c>
      <c r="R423">
        <v>332798</v>
      </c>
      <c r="S423">
        <v>7711147</v>
      </c>
      <c r="T423">
        <v>2813643</v>
      </c>
      <c r="U423" t="s">
        <v>762</v>
      </c>
      <c r="V423">
        <v>2</v>
      </c>
      <c r="Y423">
        <v>332798</v>
      </c>
      <c r="Z423">
        <v>0</v>
      </c>
      <c r="AA423">
        <v>3617703</v>
      </c>
      <c r="AB423">
        <v>4093444</v>
      </c>
      <c r="AC423" t="s">
        <v>217</v>
      </c>
      <c r="AD423" t="s">
        <v>243</v>
      </c>
      <c r="AF423">
        <f t="shared" si="4"/>
        <v>8</v>
      </c>
      <c r="AG423">
        <v>8</v>
      </c>
      <c r="AH423">
        <f>1+2+1</f>
        <v>4</v>
      </c>
      <c r="AI423">
        <f t="shared" si="5"/>
        <v>4</v>
      </c>
    </row>
    <row r="424" spans="1:35">
      <c r="A424" s="31" t="s">
        <v>763</v>
      </c>
      <c r="B424" t="s">
        <v>77</v>
      </c>
      <c r="C424">
        <v>19</v>
      </c>
      <c r="D424" t="s">
        <v>78</v>
      </c>
      <c r="E424" s="32">
        <v>3811569725</v>
      </c>
      <c r="F424" s="32">
        <v>133623567</v>
      </c>
      <c r="G424">
        <v>387</v>
      </c>
      <c r="H424">
        <v>48</v>
      </c>
      <c r="I424">
        <v>435</v>
      </c>
      <c r="J424">
        <v>15583</v>
      </c>
      <c r="K424">
        <v>16018</v>
      </c>
      <c r="L424">
        <v>714</v>
      </c>
      <c r="M424">
        <v>1028</v>
      </c>
      <c r="N424">
        <v>310526</v>
      </c>
      <c r="O424">
        <v>7282</v>
      </c>
      <c r="R424">
        <v>333826</v>
      </c>
      <c r="S424">
        <v>7732864</v>
      </c>
      <c r="T424">
        <v>2820292</v>
      </c>
      <c r="U424" t="s">
        <v>764</v>
      </c>
      <c r="V424">
        <v>5</v>
      </c>
      <c r="Y424">
        <v>333826</v>
      </c>
      <c r="Z424">
        <v>0</v>
      </c>
      <c r="AA424">
        <v>3624465</v>
      </c>
      <c r="AB424">
        <v>4108399</v>
      </c>
      <c r="AC424" t="s">
        <v>217</v>
      </c>
      <c r="AD424" t="s">
        <v>243</v>
      </c>
      <c r="AF424">
        <f t="shared" si="4"/>
        <v>6</v>
      </c>
      <c r="AG424">
        <v>6</v>
      </c>
      <c r="AH424">
        <f>2+5+1+1</f>
        <v>9</v>
      </c>
      <c r="AI424">
        <f t="shared" si="5"/>
        <v>9</v>
      </c>
    </row>
    <row r="425" spans="1:35">
      <c r="A425" s="31" t="s">
        <v>766</v>
      </c>
      <c r="B425" t="s">
        <v>77</v>
      </c>
      <c r="C425">
        <v>19</v>
      </c>
      <c r="D425" t="s">
        <v>78</v>
      </c>
      <c r="E425" s="32">
        <v>3811569725</v>
      </c>
      <c r="F425" s="32">
        <v>133623567</v>
      </c>
      <c r="G425">
        <v>398</v>
      </c>
      <c r="H425">
        <v>52</v>
      </c>
      <c r="I425">
        <v>450</v>
      </c>
      <c r="J425">
        <v>16054</v>
      </c>
      <c r="K425">
        <v>16504</v>
      </c>
      <c r="L425">
        <v>486</v>
      </c>
      <c r="M425">
        <v>782</v>
      </c>
      <c r="N425">
        <v>310817</v>
      </c>
      <c r="O425">
        <v>7287</v>
      </c>
      <c r="R425">
        <v>334608</v>
      </c>
      <c r="S425">
        <v>7748057</v>
      </c>
      <c r="T425">
        <v>2824626</v>
      </c>
      <c r="U425" t="s">
        <v>767</v>
      </c>
      <c r="V425">
        <v>5</v>
      </c>
      <c r="Y425">
        <v>334608</v>
      </c>
      <c r="Z425">
        <v>0</v>
      </c>
      <c r="AA425">
        <v>3628865</v>
      </c>
      <c r="AB425">
        <v>4119192</v>
      </c>
      <c r="AC425" t="s">
        <v>217</v>
      </c>
      <c r="AD425" t="s">
        <v>243</v>
      </c>
      <c r="AF425">
        <f t="shared" si="4"/>
        <v>5</v>
      </c>
      <c r="AG425">
        <v>5</v>
      </c>
      <c r="AH425">
        <f>1+7+1</f>
        <v>9</v>
      </c>
      <c r="AI425">
        <f t="shared" si="5"/>
        <v>9</v>
      </c>
    </row>
    <row r="426" spans="1:35">
      <c r="A426" s="31" t="s">
        <v>768</v>
      </c>
      <c r="B426" t="s">
        <v>77</v>
      </c>
      <c r="C426">
        <v>19</v>
      </c>
      <c r="D426" t="s">
        <v>78</v>
      </c>
      <c r="E426" s="32">
        <v>3811569725</v>
      </c>
      <c r="F426" s="32">
        <v>133623567</v>
      </c>
      <c r="G426">
        <v>426</v>
      </c>
      <c r="H426">
        <v>48</v>
      </c>
      <c r="I426">
        <v>474</v>
      </c>
      <c r="J426">
        <v>16432</v>
      </c>
      <c r="K426">
        <v>16906</v>
      </c>
      <c r="L426">
        <v>402</v>
      </c>
      <c r="M426">
        <v>1037</v>
      </c>
      <c r="N426">
        <v>311444</v>
      </c>
      <c r="O426">
        <v>7295</v>
      </c>
      <c r="R426">
        <v>335645</v>
      </c>
      <c r="S426">
        <v>7783297</v>
      </c>
      <c r="T426">
        <v>2833344</v>
      </c>
      <c r="U426" t="s">
        <v>769</v>
      </c>
      <c r="V426">
        <v>3</v>
      </c>
      <c r="Y426">
        <v>335645</v>
      </c>
      <c r="Z426">
        <v>0</v>
      </c>
      <c r="AA426">
        <v>3637657</v>
      </c>
      <c r="AB426">
        <v>4145640</v>
      </c>
      <c r="AC426" t="s">
        <v>217</v>
      </c>
      <c r="AD426" t="s">
        <v>243</v>
      </c>
      <c r="AF426">
        <f t="shared" si="4"/>
        <v>8</v>
      </c>
      <c r="AG426">
        <v>8</v>
      </c>
      <c r="AH426">
        <f>2+8+3</f>
        <v>13</v>
      </c>
      <c r="AI426">
        <f t="shared" si="5"/>
        <v>13</v>
      </c>
    </row>
    <row r="427" spans="1:35">
      <c r="A427" s="31" t="s">
        <v>770</v>
      </c>
      <c r="B427" t="s">
        <v>77</v>
      </c>
      <c r="C427">
        <v>19</v>
      </c>
      <c r="D427" t="s">
        <v>78</v>
      </c>
      <c r="E427" s="32">
        <v>3811569725</v>
      </c>
      <c r="F427" s="32">
        <v>133623567</v>
      </c>
      <c r="G427">
        <v>449</v>
      </c>
      <c r="H427">
        <v>48</v>
      </c>
      <c r="I427">
        <v>497</v>
      </c>
      <c r="J427">
        <v>17022</v>
      </c>
      <c r="K427">
        <v>17519</v>
      </c>
      <c r="L427">
        <v>613</v>
      </c>
      <c r="M427">
        <v>1404</v>
      </c>
      <c r="N427">
        <v>312223</v>
      </c>
      <c r="O427">
        <v>7307</v>
      </c>
      <c r="R427">
        <v>337049</v>
      </c>
      <c r="S427">
        <v>7814915</v>
      </c>
      <c r="T427">
        <v>2842670</v>
      </c>
      <c r="U427" t="s">
        <v>771</v>
      </c>
      <c r="V427">
        <v>3</v>
      </c>
      <c r="Y427">
        <v>337049</v>
      </c>
      <c r="Z427">
        <v>0</v>
      </c>
      <c r="AA427">
        <v>3647179</v>
      </c>
      <c r="AB427">
        <v>4167736</v>
      </c>
      <c r="AC427" t="s">
        <v>217</v>
      </c>
      <c r="AD427" t="s">
        <v>243</v>
      </c>
      <c r="AF427">
        <f t="shared" si="4"/>
        <v>12</v>
      </c>
      <c r="AG427">
        <v>12</v>
      </c>
      <c r="AH427">
        <f>2+4</f>
        <v>6</v>
      </c>
      <c r="AI427">
        <f t="shared" si="5"/>
        <v>6</v>
      </c>
    </row>
    <row r="428" spans="1:35">
      <c r="A428" s="31" t="s">
        <v>772</v>
      </c>
      <c r="B428" t="s">
        <v>77</v>
      </c>
      <c r="C428">
        <v>19</v>
      </c>
      <c r="D428" t="s">
        <v>78</v>
      </c>
      <c r="E428" s="32">
        <v>3811569725</v>
      </c>
      <c r="F428" s="32">
        <v>133623567</v>
      </c>
      <c r="G428">
        <v>460</v>
      </c>
      <c r="H428">
        <v>52</v>
      </c>
      <c r="I428">
        <v>512</v>
      </c>
      <c r="J428">
        <v>17681</v>
      </c>
      <c r="K428">
        <v>18193</v>
      </c>
      <c r="L428">
        <v>674</v>
      </c>
      <c r="M428">
        <v>1346</v>
      </c>
      <c r="N428">
        <v>312884</v>
      </c>
      <c r="O428">
        <v>7318</v>
      </c>
      <c r="R428">
        <v>338395</v>
      </c>
      <c r="S428">
        <v>7846522</v>
      </c>
      <c r="T428">
        <v>2851481</v>
      </c>
      <c r="U428" t="s">
        <v>773</v>
      </c>
      <c r="V428">
        <v>6</v>
      </c>
      <c r="Y428">
        <v>338395</v>
      </c>
      <c r="Z428">
        <v>0</v>
      </c>
      <c r="AA428">
        <v>3656133</v>
      </c>
      <c r="AB428">
        <v>4190389</v>
      </c>
      <c r="AC428" t="s">
        <v>217</v>
      </c>
      <c r="AD428" t="s">
        <v>243</v>
      </c>
      <c r="AF428">
        <f t="shared" si="4"/>
        <v>11</v>
      </c>
      <c r="AG428">
        <v>11</v>
      </c>
      <c r="AH428">
        <f>2+5</f>
        <v>7</v>
      </c>
      <c r="AI428">
        <f t="shared" si="5"/>
        <v>7</v>
      </c>
    </row>
    <row r="429" spans="1:35">
      <c r="A429" s="31" t="s">
        <v>774</v>
      </c>
      <c r="B429" t="s">
        <v>77</v>
      </c>
      <c r="C429">
        <v>19</v>
      </c>
      <c r="D429" t="s">
        <v>78</v>
      </c>
      <c r="E429" s="32">
        <v>3811569725</v>
      </c>
      <c r="F429" s="32">
        <v>133623567</v>
      </c>
      <c r="G429">
        <v>485</v>
      </c>
      <c r="H429">
        <v>48</v>
      </c>
      <c r="I429">
        <v>533</v>
      </c>
      <c r="J429">
        <v>18585</v>
      </c>
      <c r="K429">
        <v>19118</v>
      </c>
      <c r="L429">
        <v>925</v>
      </c>
      <c r="M429">
        <v>1522</v>
      </c>
      <c r="N429">
        <v>313470</v>
      </c>
      <c r="O429">
        <v>7329</v>
      </c>
      <c r="R429">
        <v>339917</v>
      </c>
      <c r="S429">
        <v>7877284</v>
      </c>
      <c r="T429">
        <v>2860803</v>
      </c>
      <c r="U429" t="s">
        <v>775</v>
      </c>
      <c r="V429">
        <v>0</v>
      </c>
      <c r="Y429">
        <v>339917</v>
      </c>
      <c r="Z429">
        <v>0</v>
      </c>
      <c r="AA429">
        <v>3665588</v>
      </c>
      <c r="AB429">
        <v>4211696</v>
      </c>
      <c r="AC429" t="s">
        <v>217</v>
      </c>
      <c r="AD429" t="s">
        <v>243</v>
      </c>
      <c r="AF429">
        <f t="shared" si="4"/>
        <v>11</v>
      </c>
      <c r="AG429">
        <v>11</v>
      </c>
      <c r="AH429">
        <f>3+6+1</f>
        <v>10</v>
      </c>
      <c r="AI429">
        <f t="shared" si="5"/>
        <v>10</v>
      </c>
    </row>
    <row r="430" spans="1:35">
      <c r="A430" s="31" t="s">
        <v>776</v>
      </c>
      <c r="B430" t="s">
        <v>77</v>
      </c>
      <c r="C430">
        <v>19</v>
      </c>
      <c r="D430" t="s">
        <v>78</v>
      </c>
      <c r="E430" s="32">
        <v>3811569725</v>
      </c>
      <c r="F430" s="32">
        <v>133623567</v>
      </c>
      <c r="G430">
        <v>494</v>
      </c>
      <c r="H430">
        <v>55</v>
      </c>
      <c r="I430">
        <v>549</v>
      </c>
      <c r="J430">
        <v>19326</v>
      </c>
      <c r="K430">
        <v>19875</v>
      </c>
      <c r="L430">
        <v>757</v>
      </c>
      <c r="M430">
        <v>1368</v>
      </c>
      <c r="N430">
        <v>314071</v>
      </c>
      <c r="O430">
        <v>7339</v>
      </c>
      <c r="R430">
        <v>341285</v>
      </c>
      <c r="S430">
        <v>7908120</v>
      </c>
      <c r="T430">
        <v>2870067</v>
      </c>
      <c r="U430" t="s">
        <v>777</v>
      </c>
      <c r="V430">
        <v>9</v>
      </c>
      <c r="Y430">
        <v>341285</v>
      </c>
      <c r="Z430">
        <v>0</v>
      </c>
      <c r="AA430">
        <v>3674956</v>
      </c>
      <c r="AB430">
        <v>4233164</v>
      </c>
      <c r="AC430" t="s">
        <v>217</v>
      </c>
      <c r="AD430" t="s">
        <v>243</v>
      </c>
      <c r="AF430">
        <f t="shared" si="4"/>
        <v>10</v>
      </c>
      <c r="AG430">
        <v>10</v>
      </c>
      <c r="AH430">
        <f>1+3+3</f>
        <v>7</v>
      </c>
      <c r="AI430">
        <f t="shared" si="5"/>
        <v>7</v>
      </c>
    </row>
    <row r="431" spans="1:35">
      <c r="A431" s="31" t="s">
        <v>778</v>
      </c>
      <c r="B431" t="s">
        <v>77</v>
      </c>
      <c r="C431">
        <v>19</v>
      </c>
      <c r="D431" t="s">
        <v>78</v>
      </c>
      <c r="E431" s="32">
        <v>3811569725</v>
      </c>
      <c r="F431" s="32">
        <v>133623567</v>
      </c>
      <c r="G431">
        <v>514</v>
      </c>
      <c r="H431">
        <v>61</v>
      </c>
      <c r="I431">
        <v>575</v>
      </c>
      <c r="J431">
        <v>20212</v>
      </c>
      <c r="K431">
        <v>20787</v>
      </c>
      <c r="L431">
        <v>912</v>
      </c>
      <c r="M431">
        <v>1212</v>
      </c>
      <c r="N431">
        <v>314410</v>
      </c>
      <c r="O431">
        <v>7349</v>
      </c>
      <c r="R431">
        <v>342546</v>
      </c>
      <c r="S431">
        <v>7934901</v>
      </c>
      <c r="T431">
        <v>2878068</v>
      </c>
      <c r="U431" t="s">
        <v>779</v>
      </c>
      <c r="V431">
        <v>7</v>
      </c>
      <c r="X431" t="s">
        <v>780</v>
      </c>
      <c r="Y431">
        <v>342546</v>
      </c>
      <c r="Z431">
        <v>0</v>
      </c>
      <c r="AA431">
        <v>3683046</v>
      </c>
      <c r="AB431">
        <v>4251855</v>
      </c>
      <c r="AC431" t="s">
        <v>217</v>
      </c>
      <c r="AD431" t="s">
        <v>243</v>
      </c>
      <c r="AF431">
        <f t="shared" si="4"/>
        <v>10</v>
      </c>
      <c r="AG431">
        <v>10</v>
      </c>
      <c r="AH431">
        <f>3+3+1+2</f>
        <v>9</v>
      </c>
      <c r="AI431">
        <f t="shared" si="5"/>
        <v>9</v>
      </c>
    </row>
    <row r="432" spans="1:35">
      <c r="A432" s="31" t="s">
        <v>781</v>
      </c>
      <c r="B432" t="s">
        <v>77</v>
      </c>
      <c r="C432">
        <v>19</v>
      </c>
      <c r="D432" t="s">
        <v>78</v>
      </c>
      <c r="E432" s="32">
        <v>3811569725</v>
      </c>
      <c r="F432" s="32">
        <v>133623567</v>
      </c>
      <c r="G432">
        <v>528</v>
      </c>
      <c r="H432">
        <v>63</v>
      </c>
      <c r="I432">
        <v>591</v>
      </c>
      <c r="J432">
        <v>20477</v>
      </c>
      <c r="K432">
        <v>21068</v>
      </c>
      <c r="L432">
        <v>281</v>
      </c>
      <c r="M432">
        <v>608</v>
      </c>
      <c r="N432">
        <v>314731</v>
      </c>
      <c r="O432">
        <v>7355</v>
      </c>
      <c r="R432">
        <v>343154</v>
      </c>
      <c r="S432">
        <v>7948806</v>
      </c>
      <c r="T432">
        <v>2880886</v>
      </c>
      <c r="U432" t="s">
        <v>782</v>
      </c>
      <c r="V432">
        <v>3</v>
      </c>
      <c r="Y432">
        <v>343154</v>
      </c>
      <c r="Z432">
        <v>0</v>
      </c>
      <c r="AA432">
        <v>3685899</v>
      </c>
      <c r="AB432">
        <v>4262907</v>
      </c>
      <c r="AC432" t="s">
        <v>217</v>
      </c>
      <c r="AD432" t="s">
        <v>243</v>
      </c>
      <c r="AF432">
        <f t="shared" si="4"/>
        <v>6</v>
      </c>
      <c r="AG432">
        <v>6</v>
      </c>
      <c r="AH432">
        <f>2+8</f>
        <v>10</v>
      </c>
      <c r="AI432">
        <f t="shared" si="5"/>
        <v>10</v>
      </c>
    </row>
    <row r="433" spans="1:35">
      <c r="A433" s="31" t="s">
        <v>783</v>
      </c>
      <c r="B433" t="s">
        <v>77</v>
      </c>
      <c r="C433">
        <v>19</v>
      </c>
      <c r="D433" t="s">
        <v>78</v>
      </c>
      <c r="E433" s="32">
        <v>3811569725</v>
      </c>
      <c r="F433" s="32">
        <v>133623567</v>
      </c>
      <c r="G433">
        <v>538</v>
      </c>
      <c r="H433">
        <v>67</v>
      </c>
      <c r="I433">
        <v>605</v>
      </c>
      <c r="J433">
        <v>21329</v>
      </c>
      <c r="K433">
        <v>21934</v>
      </c>
      <c r="L433">
        <v>866</v>
      </c>
      <c r="M433">
        <v>1423</v>
      </c>
      <c r="N433">
        <v>315279</v>
      </c>
      <c r="O433">
        <v>7364</v>
      </c>
      <c r="R433">
        <v>344577</v>
      </c>
      <c r="S433">
        <v>7980710</v>
      </c>
      <c r="T433">
        <v>2889263</v>
      </c>
      <c r="U433" t="s">
        <v>784</v>
      </c>
      <c r="V433">
        <v>8</v>
      </c>
      <c r="Y433">
        <v>344577</v>
      </c>
      <c r="Z433">
        <v>0</v>
      </c>
      <c r="AA433">
        <v>3694387</v>
      </c>
      <c r="AB433">
        <v>4286323</v>
      </c>
      <c r="AC433" t="s">
        <v>217</v>
      </c>
      <c r="AD433" t="s">
        <v>243</v>
      </c>
      <c r="AF433">
        <f t="shared" si="4"/>
        <v>9</v>
      </c>
      <c r="AG433">
        <v>9</v>
      </c>
      <c r="AH433">
        <f>5+5+1</f>
        <v>11</v>
      </c>
      <c r="AI433">
        <f t="shared" si="5"/>
        <v>11</v>
      </c>
    </row>
    <row r="434" spans="1:35">
      <c r="A434" s="31" t="s">
        <v>785</v>
      </c>
      <c r="B434" t="s">
        <v>77</v>
      </c>
      <c r="C434">
        <v>19</v>
      </c>
      <c r="D434" t="s">
        <v>78</v>
      </c>
      <c r="E434" s="32">
        <v>3811569725</v>
      </c>
      <c r="F434" s="32">
        <v>133623567</v>
      </c>
      <c r="G434">
        <v>561</v>
      </c>
      <c r="H434">
        <v>73</v>
      </c>
      <c r="I434">
        <v>634</v>
      </c>
      <c r="J434">
        <v>21770</v>
      </c>
      <c r="K434">
        <v>22404</v>
      </c>
      <c r="L434">
        <v>470</v>
      </c>
      <c r="M434">
        <v>1410</v>
      </c>
      <c r="N434">
        <v>316242</v>
      </c>
      <c r="O434">
        <v>7381</v>
      </c>
      <c r="R434">
        <v>346027</v>
      </c>
      <c r="S434">
        <v>8015801</v>
      </c>
      <c r="T434">
        <v>2898175</v>
      </c>
      <c r="U434" t="s">
        <v>786</v>
      </c>
      <c r="V434">
        <v>10</v>
      </c>
      <c r="Y434">
        <v>346027</v>
      </c>
      <c r="Z434">
        <v>0</v>
      </c>
      <c r="AA434">
        <v>3703439</v>
      </c>
      <c r="AB434">
        <v>4312362</v>
      </c>
      <c r="AC434" t="s">
        <v>217</v>
      </c>
      <c r="AD434" t="s">
        <v>243</v>
      </c>
      <c r="AF434">
        <f t="shared" ref="AF434:AF452" si="6">O434-O433</f>
        <v>17</v>
      </c>
      <c r="AG434">
        <v>17</v>
      </c>
      <c r="AH434">
        <f>4+4+1+1</f>
        <v>10</v>
      </c>
      <c r="AI434">
        <f t="shared" si="5"/>
        <v>10</v>
      </c>
    </row>
    <row r="435" spans="1:35">
      <c r="A435" s="31" t="s">
        <v>787</v>
      </c>
      <c r="B435" t="s">
        <v>77</v>
      </c>
      <c r="C435">
        <v>19</v>
      </c>
      <c r="D435" t="s">
        <v>78</v>
      </c>
      <c r="E435" s="32">
        <v>3811569725</v>
      </c>
      <c r="F435" s="32">
        <v>133623567</v>
      </c>
      <c r="G435">
        <v>568</v>
      </c>
      <c r="H435">
        <v>76</v>
      </c>
      <c r="I435">
        <v>644</v>
      </c>
      <c r="J435">
        <v>22991</v>
      </c>
      <c r="K435">
        <v>23635</v>
      </c>
      <c r="L435">
        <v>1231</v>
      </c>
      <c r="M435">
        <v>2078</v>
      </c>
      <c r="N435">
        <v>317074</v>
      </c>
      <c r="O435">
        <v>7396</v>
      </c>
      <c r="R435">
        <v>348105</v>
      </c>
      <c r="S435">
        <v>8057452</v>
      </c>
      <c r="T435">
        <v>2909933</v>
      </c>
      <c r="U435" t="s">
        <v>788</v>
      </c>
      <c r="V435">
        <v>7</v>
      </c>
      <c r="Y435">
        <v>348105</v>
      </c>
      <c r="Z435">
        <v>0</v>
      </c>
      <c r="AA435">
        <v>3715398</v>
      </c>
      <c r="AB435">
        <v>4342054</v>
      </c>
      <c r="AC435" t="s">
        <v>217</v>
      </c>
      <c r="AD435" t="s">
        <v>243</v>
      </c>
      <c r="AF435">
        <f t="shared" si="6"/>
        <v>15</v>
      </c>
      <c r="AG435">
        <v>15</v>
      </c>
      <c r="AH435">
        <f>4+8+2+1</f>
        <v>15</v>
      </c>
      <c r="AI435">
        <f t="shared" si="5"/>
        <v>15</v>
      </c>
    </row>
    <row r="436" spans="1:35">
      <c r="A436" s="31" t="s">
        <v>789</v>
      </c>
      <c r="B436" t="s">
        <v>77</v>
      </c>
      <c r="C436">
        <v>19</v>
      </c>
      <c r="D436" t="s">
        <v>78</v>
      </c>
      <c r="E436" s="32">
        <v>3811569725</v>
      </c>
      <c r="F436" s="32">
        <v>133623567</v>
      </c>
      <c r="G436">
        <v>591</v>
      </c>
      <c r="H436">
        <v>73</v>
      </c>
      <c r="I436">
        <v>664</v>
      </c>
      <c r="J436">
        <v>24501</v>
      </c>
      <c r="K436">
        <v>25165</v>
      </c>
      <c r="L436">
        <v>1530</v>
      </c>
      <c r="M436">
        <v>2131</v>
      </c>
      <c r="N436">
        <v>317667</v>
      </c>
      <c r="O436">
        <v>7404</v>
      </c>
      <c r="R436">
        <v>350236</v>
      </c>
      <c r="S436">
        <v>8100651</v>
      </c>
      <c r="T436">
        <v>2921688</v>
      </c>
      <c r="U436" t="s">
        <v>790</v>
      </c>
      <c r="V436">
        <v>5</v>
      </c>
      <c r="X436" t="s">
        <v>791</v>
      </c>
      <c r="Y436">
        <v>350236</v>
      </c>
      <c r="Z436">
        <v>0</v>
      </c>
      <c r="AA436">
        <v>3727277</v>
      </c>
      <c r="AB436">
        <v>4373374</v>
      </c>
      <c r="AC436" t="s">
        <v>217</v>
      </c>
      <c r="AD436" t="s">
        <v>243</v>
      </c>
      <c r="AF436">
        <f t="shared" si="6"/>
        <v>8</v>
      </c>
      <c r="AG436">
        <v>8</v>
      </c>
      <c r="AH436">
        <f>3+5+4+5+1</f>
        <v>18</v>
      </c>
      <c r="AI436">
        <f t="shared" si="5"/>
        <v>18</v>
      </c>
    </row>
    <row r="437" spans="1:35">
      <c r="A437" s="31" t="s">
        <v>792</v>
      </c>
      <c r="B437" t="s">
        <v>77</v>
      </c>
      <c r="C437">
        <v>19</v>
      </c>
      <c r="D437" t="s">
        <v>78</v>
      </c>
      <c r="E437" s="32">
        <v>3811569725</v>
      </c>
      <c r="F437" s="32">
        <v>133623567</v>
      </c>
      <c r="G437">
        <v>597</v>
      </c>
      <c r="H437">
        <v>76</v>
      </c>
      <c r="I437">
        <v>673</v>
      </c>
      <c r="J437">
        <v>26402</v>
      </c>
      <c r="K437">
        <v>27075</v>
      </c>
      <c r="L437">
        <v>1910</v>
      </c>
      <c r="M437">
        <v>2446</v>
      </c>
      <c r="N437">
        <v>318190</v>
      </c>
      <c r="O437">
        <v>7417</v>
      </c>
      <c r="R437">
        <v>352682</v>
      </c>
      <c r="S437">
        <v>8149002</v>
      </c>
      <c r="T437">
        <v>2935299</v>
      </c>
      <c r="U437" t="s">
        <v>793</v>
      </c>
      <c r="V437">
        <v>5</v>
      </c>
      <c r="Y437">
        <v>352682</v>
      </c>
      <c r="Z437">
        <v>0</v>
      </c>
      <c r="AA437">
        <v>3741042</v>
      </c>
      <c r="AB437">
        <v>4407960</v>
      </c>
      <c r="AC437" t="s">
        <v>217</v>
      </c>
      <c r="AD437" t="s">
        <v>243</v>
      </c>
      <c r="AF437">
        <f t="shared" si="6"/>
        <v>13</v>
      </c>
      <c r="AG437">
        <v>13</v>
      </c>
      <c r="AH437">
        <f>2+12+3+1</f>
        <v>18</v>
      </c>
      <c r="AI437">
        <f t="shared" si="5"/>
        <v>18</v>
      </c>
    </row>
    <row r="438" spans="1:35">
      <c r="A438" s="31" t="s">
        <v>794</v>
      </c>
      <c r="B438" t="s">
        <v>77</v>
      </c>
      <c r="C438">
        <v>19</v>
      </c>
      <c r="D438" t="s">
        <v>78</v>
      </c>
      <c r="E438" s="32">
        <v>3811569725</v>
      </c>
      <c r="F438" s="32">
        <v>133623567</v>
      </c>
      <c r="G438">
        <v>633</v>
      </c>
      <c r="H438">
        <v>77</v>
      </c>
      <c r="I438">
        <v>710</v>
      </c>
      <c r="J438">
        <v>27819</v>
      </c>
      <c r="K438">
        <v>28529</v>
      </c>
      <c r="L438">
        <v>1454</v>
      </c>
      <c r="M438">
        <v>1727</v>
      </c>
      <c r="N438">
        <v>318453</v>
      </c>
      <c r="O438">
        <v>7427</v>
      </c>
      <c r="R438">
        <v>354409</v>
      </c>
      <c r="S438">
        <v>8164336</v>
      </c>
      <c r="T438">
        <v>2942765</v>
      </c>
      <c r="U438" t="s">
        <v>795</v>
      </c>
      <c r="V438">
        <v>10</v>
      </c>
      <c r="Y438">
        <v>354409</v>
      </c>
      <c r="Z438">
        <v>0</v>
      </c>
      <c r="AA438">
        <v>3748632</v>
      </c>
      <c r="AB438">
        <v>4415704</v>
      </c>
      <c r="AC438" t="s">
        <v>217</v>
      </c>
      <c r="AD438" t="s">
        <v>243</v>
      </c>
      <c r="AF438">
        <f t="shared" si="6"/>
        <v>10</v>
      </c>
      <c r="AG438">
        <v>10</v>
      </c>
      <c r="AH438">
        <f>2+13+1</f>
        <v>16</v>
      </c>
      <c r="AI438">
        <f t="shared" si="5"/>
        <v>16</v>
      </c>
    </row>
    <row r="439" spans="1:35">
      <c r="A439" s="31" t="s">
        <v>798</v>
      </c>
      <c r="B439" t="s">
        <v>77</v>
      </c>
      <c r="C439">
        <v>19</v>
      </c>
      <c r="D439" t="s">
        <v>78</v>
      </c>
      <c r="E439" s="32">
        <v>3811569725</v>
      </c>
      <c r="F439" s="32">
        <v>133623567</v>
      </c>
      <c r="G439">
        <v>657</v>
      </c>
      <c r="H439">
        <v>81</v>
      </c>
      <c r="I439">
        <v>738</v>
      </c>
      <c r="J439">
        <v>29126</v>
      </c>
      <c r="K439">
        <v>29864</v>
      </c>
      <c r="L439">
        <v>1335</v>
      </c>
      <c r="M439">
        <v>2087</v>
      </c>
      <c r="N439">
        <v>319185</v>
      </c>
      <c r="O439">
        <v>7447</v>
      </c>
      <c r="R439">
        <v>356496</v>
      </c>
      <c r="S439">
        <v>8182490</v>
      </c>
      <c r="T439">
        <v>2949655</v>
      </c>
      <c r="U439" t="s">
        <v>799</v>
      </c>
      <c r="V439">
        <v>7</v>
      </c>
      <c r="Y439">
        <v>356496</v>
      </c>
      <c r="Z439">
        <v>0</v>
      </c>
      <c r="AA439">
        <v>3755617</v>
      </c>
      <c r="AB439">
        <v>4426873</v>
      </c>
      <c r="AC439" t="s">
        <v>217</v>
      </c>
      <c r="AD439" t="s">
        <v>243</v>
      </c>
      <c r="AF439">
        <f t="shared" si="6"/>
        <v>20</v>
      </c>
      <c r="AG439">
        <v>20</v>
      </c>
      <c r="AH439">
        <f>5+4+4</f>
        <v>13</v>
      </c>
      <c r="AI439">
        <f t="shared" si="5"/>
        <v>13</v>
      </c>
    </row>
    <row r="440" spans="1:35">
      <c r="A440" s="31" t="s">
        <v>800</v>
      </c>
      <c r="B440" t="s">
        <v>77</v>
      </c>
      <c r="C440">
        <v>19</v>
      </c>
      <c r="D440" t="s">
        <v>78</v>
      </c>
      <c r="E440" s="32">
        <v>3811569725</v>
      </c>
      <c r="F440" s="32">
        <v>133623567</v>
      </c>
      <c r="G440">
        <v>685</v>
      </c>
      <c r="H440">
        <v>88</v>
      </c>
      <c r="I440">
        <v>773</v>
      </c>
      <c r="J440">
        <v>31370</v>
      </c>
      <c r="K440">
        <v>32143</v>
      </c>
      <c r="L440">
        <v>2279</v>
      </c>
      <c r="M440">
        <v>2819</v>
      </c>
      <c r="N440">
        <v>319697</v>
      </c>
      <c r="O440">
        <v>7475</v>
      </c>
      <c r="R440">
        <v>359315</v>
      </c>
      <c r="S440">
        <v>8232822</v>
      </c>
      <c r="T440">
        <v>2961533</v>
      </c>
      <c r="U440" t="s">
        <v>801</v>
      </c>
      <c r="V440">
        <v>9</v>
      </c>
      <c r="Y440">
        <v>359315</v>
      </c>
      <c r="Z440">
        <v>0</v>
      </c>
      <c r="AA440">
        <v>3767690</v>
      </c>
      <c r="AB440">
        <v>4465132</v>
      </c>
      <c r="AC440" t="s">
        <v>217</v>
      </c>
      <c r="AD440" t="s">
        <v>243</v>
      </c>
      <c r="AF440">
        <f t="shared" si="6"/>
        <v>28</v>
      </c>
      <c r="AG440">
        <v>28</v>
      </c>
      <c r="AH440">
        <f>1+2+4</f>
        <v>7</v>
      </c>
      <c r="AI440">
        <f t="shared" si="5"/>
        <v>7</v>
      </c>
    </row>
    <row r="441" spans="1:35">
      <c r="A441" s="31" t="s">
        <v>802</v>
      </c>
      <c r="B441" t="s">
        <v>77</v>
      </c>
      <c r="C441">
        <v>19</v>
      </c>
      <c r="D441" t="s">
        <v>78</v>
      </c>
      <c r="E441" s="32">
        <v>3811569725</v>
      </c>
      <c r="F441" s="32">
        <v>133623567</v>
      </c>
      <c r="G441">
        <v>703</v>
      </c>
      <c r="H441">
        <v>89</v>
      </c>
      <c r="I441">
        <v>792</v>
      </c>
      <c r="J441">
        <v>34436</v>
      </c>
      <c r="K441">
        <v>35228</v>
      </c>
      <c r="L441">
        <v>3085</v>
      </c>
      <c r="M441">
        <v>3729</v>
      </c>
      <c r="N441">
        <v>320335</v>
      </c>
      <c r="O441">
        <v>7481</v>
      </c>
      <c r="R441">
        <v>363044</v>
      </c>
      <c r="S441">
        <v>8288453</v>
      </c>
      <c r="T441">
        <v>2977862</v>
      </c>
      <c r="U441" t="s">
        <v>803</v>
      </c>
      <c r="V441">
        <v>7</v>
      </c>
      <c r="Y441">
        <v>363044</v>
      </c>
      <c r="Z441">
        <v>0</v>
      </c>
      <c r="AA441">
        <v>3784217</v>
      </c>
      <c r="AB441">
        <v>4504236</v>
      </c>
      <c r="AC441" t="s">
        <v>217</v>
      </c>
      <c r="AD441" t="s">
        <v>243</v>
      </c>
      <c r="AF441">
        <f t="shared" si="6"/>
        <v>6</v>
      </c>
      <c r="AG441">
        <v>6</v>
      </c>
      <c r="AH441">
        <f>6+2+1</f>
        <v>9</v>
      </c>
      <c r="AI441">
        <f t="shared" si="5"/>
        <v>9</v>
      </c>
    </row>
    <row r="442" spans="1:35">
      <c r="A442" s="31" t="s">
        <v>804</v>
      </c>
      <c r="B442" t="s">
        <v>77</v>
      </c>
      <c r="C442">
        <v>19</v>
      </c>
      <c r="D442" t="s">
        <v>78</v>
      </c>
      <c r="E442" s="32">
        <v>3811569725</v>
      </c>
      <c r="F442" s="32">
        <v>133623567</v>
      </c>
      <c r="G442">
        <v>742</v>
      </c>
      <c r="H442">
        <v>92</v>
      </c>
      <c r="I442">
        <v>834</v>
      </c>
      <c r="J442">
        <v>37112</v>
      </c>
      <c r="K442">
        <v>37946</v>
      </c>
      <c r="L442">
        <v>2718</v>
      </c>
      <c r="M442">
        <v>3963</v>
      </c>
      <c r="N442">
        <v>321681</v>
      </c>
      <c r="O442">
        <v>7498</v>
      </c>
      <c r="R442">
        <v>367125</v>
      </c>
      <c r="S442">
        <v>8344222</v>
      </c>
      <c r="T442">
        <v>2995960</v>
      </c>
      <c r="U442" t="s">
        <v>805</v>
      </c>
      <c r="V442">
        <v>6</v>
      </c>
      <c r="X442" t="s">
        <v>806</v>
      </c>
      <c r="Y442">
        <v>367125</v>
      </c>
      <c r="Z442">
        <v>0</v>
      </c>
      <c r="AA442">
        <v>3802513</v>
      </c>
      <c r="AB442">
        <v>4541709</v>
      </c>
      <c r="AC442" t="s">
        <v>217</v>
      </c>
      <c r="AD442" t="s">
        <v>243</v>
      </c>
      <c r="AF442">
        <f t="shared" si="6"/>
        <v>17</v>
      </c>
      <c r="AG442">
        <v>17</v>
      </c>
      <c r="AH442">
        <f>2+8</f>
        <v>10</v>
      </c>
      <c r="AI442">
        <f t="shared" si="5"/>
        <v>10</v>
      </c>
    </row>
    <row r="443" spans="1:35">
      <c r="A443" s="31" t="s">
        <v>807</v>
      </c>
      <c r="B443" t="s">
        <v>77</v>
      </c>
      <c r="C443">
        <v>19</v>
      </c>
      <c r="D443" t="s">
        <v>78</v>
      </c>
      <c r="E443" s="32">
        <v>3811569725</v>
      </c>
      <c r="F443" s="32">
        <v>133623567</v>
      </c>
      <c r="G443">
        <v>749</v>
      </c>
      <c r="H443">
        <v>98</v>
      </c>
      <c r="I443">
        <v>847</v>
      </c>
      <c r="J443">
        <v>41735</v>
      </c>
      <c r="K443">
        <v>42582</v>
      </c>
      <c r="L443">
        <v>4636</v>
      </c>
      <c r="M443">
        <v>5463</v>
      </c>
      <c r="N443">
        <v>322520</v>
      </c>
      <c r="O443">
        <v>7502</v>
      </c>
      <c r="R443">
        <v>372604</v>
      </c>
      <c r="S443">
        <v>8406659</v>
      </c>
      <c r="T443">
        <v>3017380</v>
      </c>
      <c r="U443" t="s">
        <v>808</v>
      </c>
      <c r="V443">
        <v>12</v>
      </c>
      <c r="X443" t="s">
        <v>809</v>
      </c>
      <c r="Y443">
        <v>372604</v>
      </c>
      <c r="Z443">
        <v>0</v>
      </c>
      <c r="AA443">
        <v>3824204</v>
      </c>
      <c r="AB443">
        <v>4582455</v>
      </c>
      <c r="AC443" t="s">
        <v>217</v>
      </c>
      <c r="AD443" t="s">
        <v>243</v>
      </c>
      <c r="AF443">
        <f t="shared" si="6"/>
        <v>4</v>
      </c>
      <c r="AG443">
        <v>4</v>
      </c>
      <c r="AH443">
        <f>3+9</f>
        <v>12</v>
      </c>
      <c r="AI443">
        <f t="shared" si="5"/>
        <v>12</v>
      </c>
    </row>
    <row r="444" spans="1:35">
      <c r="A444" s="31" t="s">
        <v>810</v>
      </c>
      <c r="B444" t="s">
        <v>77</v>
      </c>
      <c r="C444">
        <v>19</v>
      </c>
      <c r="D444" t="s">
        <v>78</v>
      </c>
      <c r="E444" s="32">
        <v>3811569725</v>
      </c>
      <c r="F444" s="32">
        <v>133623567</v>
      </c>
      <c r="G444">
        <v>768</v>
      </c>
      <c r="H444">
        <v>102</v>
      </c>
      <c r="I444">
        <v>870</v>
      </c>
      <c r="J444">
        <v>46895</v>
      </c>
      <c r="K444">
        <v>47765</v>
      </c>
      <c r="L444">
        <v>5183</v>
      </c>
      <c r="M444">
        <v>5764</v>
      </c>
      <c r="N444">
        <v>323089</v>
      </c>
      <c r="O444">
        <v>7514</v>
      </c>
      <c r="R444">
        <v>378368</v>
      </c>
      <c r="S444">
        <v>8463049</v>
      </c>
      <c r="T444">
        <v>3038206</v>
      </c>
      <c r="U444" t="s">
        <v>811</v>
      </c>
      <c r="V444">
        <v>7</v>
      </c>
      <c r="Y444">
        <v>378368</v>
      </c>
      <c r="Z444">
        <v>0</v>
      </c>
      <c r="AA444">
        <v>3845222</v>
      </c>
      <c r="AB444">
        <v>4617827</v>
      </c>
      <c r="AC444" t="s">
        <v>217</v>
      </c>
      <c r="AD444" t="s">
        <v>243</v>
      </c>
      <c r="AF444">
        <f t="shared" si="6"/>
        <v>12</v>
      </c>
      <c r="AG444">
        <v>12</v>
      </c>
      <c r="AH444">
        <v>4</v>
      </c>
      <c r="AI444">
        <f t="shared" si="5"/>
        <v>4</v>
      </c>
    </row>
    <row r="445" spans="1:35">
      <c r="A445" s="31" t="s">
        <v>812</v>
      </c>
      <c r="B445" t="s">
        <v>77</v>
      </c>
      <c r="C445">
        <v>19</v>
      </c>
      <c r="D445" t="s">
        <v>78</v>
      </c>
      <c r="E445" s="32">
        <v>3811569725</v>
      </c>
      <c r="F445" s="32">
        <v>133623567</v>
      </c>
      <c r="G445">
        <v>811</v>
      </c>
      <c r="H445">
        <v>107</v>
      </c>
      <c r="I445">
        <v>918</v>
      </c>
      <c r="J445">
        <v>50378</v>
      </c>
      <c r="K445">
        <v>51296</v>
      </c>
      <c r="L445">
        <v>3531</v>
      </c>
      <c r="M445">
        <v>3964</v>
      </c>
      <c r="N445">
        <v>323509</v>
      </c>
      <c r="O445">
        <v>7527</v>
      </c>
      <c r="R445">
        <v>382332</v>
      </c>
      <c r="S445">
        <v>8485881</v>
      </c>
      <c r="T445">
        <v>3050221</v>
      </c>
      <c r="U445" t="s">
        <v>813</v>
      </c>
      <c r="V445">
        <v>9</v>
      </c>
      <c r="Y445">
        <v>382332</v>
      </c>
      <c r="Z445">
        <v>0</v>
      </c>
      <c r="AA445">
        <v>3857408</v>
      </c>
      <c r="AB445">
        <v>4628473</v>
      </c>
      <c r="AC445" t="s">
        <v>217</v>
      </c>
      <c r="AD445" t="s">
        <v>243</v>
      </c>
      <c r="AF445">
        <f t="shared" si="6"/>
        <v>13</v>
      </c>
      <c r="AG445">
        <v>13</v>
      </c>
      <c r="AI445">
        <f t="shared" si="5"/>
        <v>0</v>
      </c>
    </row>
    <row r="446" spans="1:35">
      <c r="A446" s="31" t="s">
        <v>815</v>
      </c>
      <c r="B446" t="s">
        <v>77</v>
      </c>
      <c r="C446">
        <v>19</v>
      </c>
      <c r="D446" t="s">
        <v>78</v>
      </c>
      <c r="E446" s="32">
        <v>3811569725</v>
      </c>
      <c r="F446" s="32">
        <v>133623567</v>
      </c>
      <c r="G446">
        <v>872</v>
      </c>
      <c r="H446">
        <v>112</v>
      </c>
      <c r="I446">
        <v>984</v>
      </c>
      <c r="J446">
        <v>54396</v>
      </c>
      <c r="K446">
        <v>55380</v>
      </c>
      <c r="L446">
        <v>4084</v>
      </c>
      <c r="M446">
        <v>4384</v>
      </c>
      <c r="N446">
        <v>323793</v>
      </c>
      <c r="O446">
        <v>7543</v>
      </c>
      <c r="R446">
        <v>386716</v>
      </c>
      <c r="S446">
        <v>8511167</v>
      </c>
      <c r="T446">
        <v>3060865</v>
      </c>
      <c r="U446" t="s">
        <v>816</v>
      </c>
      <c r="V446">
        <v>11</v>
      </c>
      <c r="Y446">
        <v>386716</v>
      </c>
      <c r="Z446">
        <v>0</v>
      </c>
      <c r="AA446">
        <v>3868203</v>
      </c>
      <c r="AB446">
        <v>4642964</v>
      </c>
      <c r="AC446" t="s">
        <v>217</v>
      </c>
      <c r="AD446" t="s">
        <v>243</v>
      </c>
      <c r="AF446">
        <f t="shared" si="6"/>
        <v>16</v>
      </c>
    </row>
    <row r="447" spans="1:35">
      <c r="A447" s="31" t="s">
        <v>817</v>
      </c>
      <c r="B447" t="s">
        <v>77</v>
      </c>
      <c r="C447">
        <v>19</v>
      </c>
      <c r="D447" t="s">
        <v>78</v>
      </c>
      <c r="E447" s="32">
        <v>3811569725</v>
      </c>
      <c r="F447" s="32">
        <v>133623567</v>
      </c>
      <c r="G447">
        <v>893</v>
      </c>
      <c r="H447">
        <v>114</v>
      </c>
      <c r="I447">
        <v>1007</v>
      </c>
      <c r="J447">
        <v>59915</v>
      </c>
      <c r="K447">
        <v>60922</v>
      </c>
      <c r="L447">
        <v>5542</v>
      </c>
      <c r="M447">
        <v>6415</v>
      </c>
      <c r="N447">
        <v>324626</v>
      </c>
      <c r="O447">
        <v>7583</v>
      </c>
      <c r="R447">
        <v>393131</v>
      </c>
      <c r="S447">
        <v>8570996</v>
      </c>
      <c r="T447">
        <v>3077111</v>
      </c>
      <c r="U447" t="s">
        <v>818</v>
      </c>
      <c r="V447">
        <v>12</v>
      </c>
      <c r="Y447">
        <v>393131</v>
      </c>
      <c r="Z447">
        <v>0</v>
      </c>
      <c r="AA447">
        <v>3884719</v>
      </c>
      <c r="AB447">
        <v>4686277</v>
      </c>
      <c r="AC447" t="s">
        <v>217</v>
      </c>
      <c r="AD447" t="s">
        <v>243</v>
      </c>
      <c r="AF447">
        <f t="shared" si="6"/>
        <v>40</v>
      </c>
    </row>
    <row r="448" spans="1:35">
      <c r="A448" s="31" t="s">
        <v>819</v>
      </c>
      <c r="B448" t="s">
        <v>77</v>
      </c>
      <c r="C448">
        <v>19</v>
      </c>
      <c r="D448" t="s">
        <v>78</v>
      </c>
      <c r="E448" s="32">
        <v>3811569725</v>
      </c>
      <c r="F448" s="32">
        <v>133623567</v>
      </c>
      <c r="G448">
        <v>913</v>
      </c>
      <c r="H448">
        <v>115</v>
      </c>
      <c r="I448">
        <v>1028</v>
      </c>
      <c r="J448">
        <v>66170</v>
      </c>
      <c r="K448">
        <v>67198</v>
      </c>
      <c r="L448">
        <v>6276</v>
      </c>
      <c r="M448">
        <v>7328</v>
      </c>
      <c r="N448">
        <v>325646</v>
      </c>
      <c r="O448">
        <v>7615</v>
      </c>
      <c r="R448">
        <v>400459</v>
      </c>
      <c r="S448">
        <v>8631858</v>
      </c>
      <c r="T448">
        <v>3099703</v>
      </c>
      <c r="U448" t="s">
        <v>820</v>
      </c>
      <c r="V448">
        <v>7</v>
      </c>
      <c r="Y448">
        <v>400459</v>
      </c>
      <c r="Z448">
        <v>0</v>
      </c>
      <c r="AA448">
        <v>3907622</v>
      </c>
      <c r="AB448">
        <v>4724236</v>
      </c>
      <c r="AC448" t="s">
        <v>217</v>
      </c>
      <c r="AD448" t="s">
        <v>243</v>
      </c>
      <c r="AF448">
        <f t="shared" si="6"/>
        <v>32</v>
      </c>
    </row>
    <row r="449" spans="1:32">
      <c r="A449" s="31" t="s">
        <v>821</v>
      </c>
      <c r="B449" t="s">
        <v>77</v>
      </c>
      <c r="C449">
        <v>19</v>
      </c>
      <c r="D449" t="s">
        <v>78</v>
      </c>
      <c r="E449" s="32">
        <v>3811569725</v>
      </c>
      <c r="F449" s="32">
        <v>133623567</v>
      </c>
      <c r="G449">
        <v>944</v>
      </c>
      <c r="H449">
        <v>119</v>
      </c>
      <c r="I449">
        <v>1063</v>
      </c>
      <c r="J449">
        <v>79053</v>
      </c>
      <c r="K449">
        <v>80116</v>
      </c>
      <c r="L449">
        <v>12918</v>
      </c>
      <c r="M449">
        <v>14269</v>
      </c>
      <c r="N449">
        <v>326978</v>
      </c>
      <c r="O449">
        <v>7634</v>
      </c>
      <c r="R449">
        <v>414728</v>
      </c>
      <c r="S449">
        <v>8691791</v>
      </c>
      <c r="T449">
        <v>3158013</v>
      </c>
      <c r="U449" t="s">
        <v>822</v>
      </c>
      <c r="V449">
        <v>12</v>
      </c>
      <c r="X449" t="s">
        <v>823</v>
      </c>
      <c r="Y449">
        <v>406905</v>
      </c>
      <c r="Z449">
        <v>7823</v>
      </c>
      <c r="AA449">
        <v>3927151</v>
      </c>
      <c r="AB449">
        <v>4764640</v>
      </c>
      <c r="AC449" t="s">
        <v>217</v>
      </c>
      <c r="AD449" t="s">
        <v>243</v>
      </c>
      <c r="AF449">
        <f t="shared" si="6"/>
        <v>19</v>
      </c>
    </row>
    <row r="450" spans="1:32">
      <c r="A450" s="31" t="s">
        <v>824</v>
      </c>
      <c r="B450" t="s">
        <v>77</v>
      </c>
      <c r="C450">
        <v>19</v>
      </c>
      <c r="D450" t="s">
        <v>78</v>
      </c>
      <c r="E450" s="32">
        <v>3811569725</v>
      </c>
      <c r="F450" s="32">
        <v>133623567</v>
      </c>
      <c r="G450">
        <v>1003</v>
      </c>
      <c r="H450">
        <v>135</v>
      </c>
      <c r="I450">
        <v>1138</v>
      </c>
      <c r="J450">
        <v>87246</v>
      </c>
      <c r="K450">
        <v>88384</v>
      </c>
      <c r="L450">
        <v>8268</v>
      </c>
      <c r="M450">
        <v>9248</v>
      </c>
      <c r="N450">
        <v>327949</v>
      </c>
      <c r="O450">
        <v>7643</v>
      </c>
      <c r="R450">
        <v>423976</v>
      </c>
      <c r="S450">
        <v>8720595</v>
      </c>
      <c r="T450">
        <v>3184229</v>
      </c>
      <c r="U450" t="s">
        <v>825</v>
      </c>
      <c r="V450">
        <v>22</v>
      </c>
      <c r="Y450">
        <v>413505</v>
      </c>
      <c r="Z450">
        <v>10471</v>
      </c>
      <c r="AA450">
        <v>3943229</v>
      </c>
      <c r="AB450">
        <v>4777366</v>
      </c>
      <c r="AC450" t="s">
        <v>217</v>
      </c>
      <c r="AD450" t="s">
        <v>243</v>
      </c>
      <c r="AF450">
        <f t="shared" si="6"/>
        <v>9</v>
      </c>
    </row>
    <row r="451" spans="1:32">
      <c r="A451" s="31" t="s">
        <v>826</v>
      </c>
      <c r="B451" t="s">
        <v>77</v>
      </c>
      <c r="C451">
        <v>19</v>
      </c>
      <c r="D451" t="s">
        <v>78</v>
      </c>
      <c r="E451" s="32">
        <v>3811569725</v>
      </c>
      <c r="F451" s="32">
        <v>133623567</v>
      </c>
      <c r="G451">
        <v>1050</v>
      </c>
      <c r="H451">
        <v>137</v>
      </c>
      <c r="I451">
        <v>1187</v>
      </c>
      <c r="J451">
        <v>98364</v>
      </c>
      <c r="K451">
        <v>99551</v>
      </c>
      <c r="L451">
        <v>11167</v>
      </c>
      <c r="M451">
        <v>12425</v>
      </c>
      <c r="N451">
        <v>329183</v>
      </c>
      <c r="O451">
        <v>7667</v>
      </c>
      <c r="R451">
        <v>436401</v>
      </c>
      <c r="S451">
        <v>8766516</v>
      </c>
      <c r="T451">
        <v>3229584</v>
      </c>
      <c r="U451" t="s">
        <v>827</v>
      </c>
      <c r="V451">
        <v>9</v>
      </c>
      <c r="Y451">
        <v>419066</v>
      </c>
      <c r="Z451">
        <v>17335</v>
      </c>
      <c r="AA451">
        <v>3958269</v>
      </c>
      <c r="AB451">
        <v>4808247</v>
      </c>
      <c r="AC451" t="s">
        <v>217</v>
      </c>
      <c r="AD451" t="s">
        <v>243</v>
      </c>
      <c r="AF451">
        <f t="shared" si="6"/>
        <v>24</v>
      </c>
    </row>
    <row r="452" spans="1:32">
      <c r="A452" s="31" t="s">
        <v>828</v>
      </c>
      <c r="B452" t="s">
        <v>77</v>
      </c>
      <c r="C452">
        <v>19</v>
      </c>
      <c r="D452" t="s">
        <v>78</v>
      </c>
      <c r="E452" s="32">
        <v>3811569725</v>
      </c>
      <c r="F452" s="32">
        <v>133623567</v>
      </c>
      <c r="G452">
        <v>1123</v>
      </c>
      <c r="H452">
        <v>138</v>
      </c>
      <c r="I452">
        <v>1261</v>
      </c>
      <c r="J452">
        <v>110516</v>
      </c>
      <c r="K452">
        <v>111777</v>
      </c>
      <c r="L452">
        <v>12226</v>
      </c>
      <c r="M452">
        <v>12949</v>
      </c>
      <c r="N452">
        <v>329891</v>
      </c>
      <c r="O452">
        <v>7682</v>
      </c>
      <c r="R452">
        <v>449350</v>
      </c>
      <c r="S452">
        <v>8817426</v>
      </c>
      <c r="T452">
        <v>3279716</v>
      </c>
      <c r="U452" t="s">
        <v>829</v>
      </c>
      <c r="V452">
        <v>8</v>
      </c>
      <c r="Y452">
        <v>424260</v>
      </c>
      <c r="Z452">
        <v>25090</v>
      </c>
      <c r="AA452">
        <v>3973804</v>
      </c>
      <c r="AB452">
        <v>4843622</v>
      </c>
      <c r="AC452" t="s">
        <v>217</v>
      </c>
      <c r="AD452" t="s">
        <v>243</v>
      </c>
      <c r="AF452">
        <f t="shared" si="6"/>
        <v>15</v>
      </c>
    </row>
    <row r="453" spans="1:32">
      <c r="A453" s="31" t="s">
        <v>831</v>
      </c>
      <c r="B453" t="s">
        <v>77</v>
      </c>
      <c r="C453">
        <v>19</v>
      </c>
      <c r="D453" t="s">
        <v>78</v>
      </c>
      <c r="E453" s="32">
        <v>3811569725</v>
      </c>
      <c r="F453" s="32">
        <v>133623567</v>
      </c>
      <c r="G453">
        <v>1160</v>
      </c>
      <c r="H453">
        <v>143</v>
      </c>
      <c r="I453">
        <v>1303</v>
      </c>
      <c r="J453">
        <v>117337</v>
      </c>
      <c r="K453">
        <v>118640</v>
      </c>
      <c r="L453">
        <v>6863</v>
      </c>
      <c r="M453">
        <v>7803</v>
      </c>
      <c r="N453">
        <v>330808</v>
      </c>
      <c r="O453">
        <v>7705</v>
      </c>
      <c r="R453">
        <v>457153</v>
      </c>
      <c r="S453">
        <v>8849212</v>
      </c>
      <c r="T453">
        <v>3311181</v>
      </c>
      <c r="U453" t="s">
        <v>832</v>
      </c>
      <c r="V453">
        <v>15</v>
      </c>
      <c r="Y453">
        <v>428094</v>
      </c>
      <c r="Z453">
        <v>29059</v>
      </c>
      <c r="AA453">
        <v>3995179</v>
      </c>
      <c r="AB453">
        <v>4854033</v>
      </c>
      <c r="AC453" t="s">
        <v>217</v>
      </c>
      <c r="AD453" t="s">
        <v>243</v>
      </c>
    </row>
    <row r="454" spans="1:32">
      <c r="A454" s="31" t="s">
        <v>833</v>
      </c>
      <c r="B454" t="s">
        <v>77</v>
      </c>
      <c r="C454">
        <v>19</v>
      </c>
      <c r="D454" t="s">
        <v>78</v>
      </c>
      <c r="E454" s="32">
        <v>3811569725</v>
      </c>
      <c r="F454" s="32">
        <v>133623567</v>
      </c>
      <c r="G454">
        <v>1223</v>
      </c>
      <c r="H454">
        <v>163</v>
      </c>
      <c r="I454">
        <v>1386</v>
      </c>
      <c r="J454">
        <v>127927</v>
      </c>
      <c r="K454">
        <v>129313</v>
      </c>
      <c r="L454">
        <v>10673</v>
      </c>
      <c r="M454">
        <v>13231</v>
      </c>
      <c r="N454">
        <v>333331</v>
      </c>
      <c r="O454">
        <v>7740</v>
      </c>
      <c r="R454">
        <v>470384</v>
      </c>
      <c r="S454">
        <v>8905728</v>
      </c>
      <c r="T454">
        <v>3367300</v>
      </c>
      <c r="U454" t="s">
        <v>834</v>
      </c>
      <c r="V454">
        <v>32</v>
      </c>
      <c r="Y454">
        <v>431931</v>
      </c>
      <c r="Z454">
        <v>38453</v>
      </c>
      <c r="AA454">
        <v>4009491</v>
      </c>
      <c r="AB454">
        <v>4896237</v>
      </c>
      <c r="AC454" t="s">
        <v>217</v>
      </c>
      <c r="AD454" t="s">
        <v>243</v>
      </c>
    </row>
    <row r="455" spans="1:32">
      <c r="A455" s="31" t="s">
        <v>835</v>
      </c>
      <c r="B455" t="s">
        <v>77</v>
      </c>
      <c r="C455">
        <v>19</v>
      </c>
      <c r="D455" t="s">
        <v>78</v>
      </c>
      <c r="E455" s="32">
        <v>3811569725</v>
      </c>
      <c r="F455" s="32">
        <v>133623567</v>
      </c>
      <c r="G455">
        <v>1276</v>
      </c>
      <c r="H455">
        <v>165</v>
      </c>
      <c r="I455">
        <v>1441</v>
      </c>
      <c r="J455">
        <v>139482</v>
      </c>
      <c r="K455">
        <v>140923</v>
      </c>
      <c r="L455">
        <v>11610</v>
      </c>
      <c r="M455">
        <v>13048</v>
      </c>
      <c r="N455">
        <v>334744</v>
      </c>
      <c r="O455">
        <v>7765</v>
      </c>
      <c r="R455">
        <v>483432</v>
      </c>
      <c r="S455">
        <v>8968603</v>
      </c>
      <c r="T455">
        <v>3429173</v>
      </c>
      <c r="U455" t="s">
        <v>836</v>
      </c>
      <c r="V455">
        <v>16</v>
      </c>
      <c r="Y455">
        <v>435181</v>
      </c>
      <c r="Z455">
        <v>48251</v>
      </c>
      <c r="AA455">
        <v>4022650</v>
      </c>
      <c r="AB455">
        <v>4945953</v>
      </c>
      <c r="AC455" t="s">
        <v>217</v>
      </c>
      <c r="AD455" t="s">
        <v>243</v>
      </c>
    </row>
    <row r="456" spans="1:32">
      <c r="A456" s="31" t="s">
        <v>837</v>
      </c>
      <c r="B456" t="s">
        <v>77</v>
      </c>
      <c r="C456">
        <v>19</v>
      </c>
      <c r="D456" t="s">
        <v>78</v>
      </c>
      <c r="E456" s="32">
        <v>3811569725</v>
      </c>
      <c r="F456" s="32">
        <v>133623567</v>
      </c>
      <c r="G456">
        <v>1300</v>
      </c>
      <c r="H456">
        <v>163</v>
      </c>
      <c r="I456">
        <v>1463</v>
      </c>
      <c r="J456">
        <v>149003</v>
      </c>
      <c r="K456">
        <v>150466</v>
      </c>
      <c r="L456">
        <v>9543</v>
      </c>
      <c r="M456">
        <v>11354</v>
      </c>
      <c r="N456">
        <v>336529</v>
      </c>
      <c r="O456">
        <v>7791</v>
      </c>
      <c r="R456">
        <v>494786</v>
      </c>
      <c r="S456">
        <v>9027770</v>
      </c>
      <c r="T456">
        <v>3487728</v>
      </c>
      <c r="U456" t="s">
        <v>838</v>
      </c>
      <c r="V456">
        <v>11</v>
      </c>
      <c r="Y456">
        <v>437809</v>
      </c>
      <c r="Z456">
        <v>56977</v>
      </c>
      <c r="AA456">
        <v>4034377</v>
      </c>
      <c r="AB456">
        <v>4993393</v>
      </c>
      <c r="AC456" t="s">
        <v>217</v>
      </c>
      <c r="AD456" t="s">
        <v>243</v>
      </c>
    </row>
    <row r="457" spans="1:32">
      <c r="A457" s="31" t="s">
        <v>839</v>
      </c>
      <c r="B457" t="s">
        <v>77</v>
      </c>
      <c r="C457">
        <v>19</v>
      </c>
      <c r="D457" t="s">
        <v>78</v>
      </c>
      <c r="E457" s="32">
        <v>3811569725</v>
      </c>
      <c r="F457" s="32">
        <v>133623567</v>
      </c>
      <c r="G457">
        <v>1307</v>
      </c>
      <c r="H457">
        <v>165</v>
      </c>
      <c r="I457">
        <v>1472</v>
      </c>
      <c r="J457">
        <v>158121</v>
      </c>
      <c r="K457">
        <v>159593</v>
      </c>
      <c r="L457">
        <v>9127</v>
      </c>
      <c r="M457">
        <v>10023</v>
      </c>
      <c r="N457">
        <v>337404</v>
      </c>
      <c r="O457">
        <v>7812</v>
      </c>
      <c r="R457">
        <v>504809</v>
      </c>
      <c r="S457">
        <v>9078337</v>
      </c>
      <c r="T457">
        <v>3537557</v>
      </c>
      <c r="U457" t="s">
        <v>840</v>
      </c>
      <c r="V457">
        <v>15</v>
      </c>
      <c r="Y457">
        <v>440446</v>
      </c>
      <c r="Z457">
        <v>64363</v>
      </c>
      <c r="AA457">
        <v>4046712</v>
      </c>
      <c r="AB457">
        <v>5031625</v>
      </c>
      <c r="AC457" t="s">
        <v>217</v>
      </c>
      <c r="AD457" t="s">
        <v>243</v>
      </c>
    </row>
    <row r="458" spans="1:32">
      <c r="A458" s="31" t="s">
        <v>841</v>
      </c>
      <c r="B458" t="s">
        <v>77</v>
      </c>
      <c r="C458">
        <v>19</v>
      </c>
      <c r="D458" t="s">
        <v>78</v>
      </c>
      <c r="E458" s="32">
        <v>3811569725</v>
      </c>
      <c r="F458" s="32">
        <v>133623567</v>
      </c>
      <c r="G458">
        <v>1331</v>
      </c>
      <c r="H458">
        <v>157</v>
      </c>
      <c r="I458">
        <v>1488</v>
      </c>
      <c r="J458">
        <v>164853</v>
      </c>
      <c r="K458">
        <v>166341</v>
      </c>
      <c r="L458">
        <v>6748</v>
      </c>
      <c r="M458">
        <v>9292</v>
      </c>
      <c r="N458">
        <v>339882</v>
      </c>
      <c r="O458">
        <v>7878</v>
      </c>
      <c r="R458">
        <v>514101</v>
      </c>
      <c r="S458">
        <v>9127668</v>
      </c>
      <c r="T458">
        <v>3586404</v>
      </c>
      <c r="U458" t="s">
        <v>842</v>
      </c>
      <c r="V458">
        <v>6</v>
      </c>
      <c r="Y458">
        <v>442767</v>
      </c>
      <c r="Z458">
        <v>71334</v>
      </c>
      <c r="AA458">
        <v>4059239</v>
      </c>
      <c r="AB458">
        <v>5068429</v>
      </c>
      <c r="AC458" t="s">
        <v>217</v>
      </c>
      <c r="AD458" t="s">
        <v>243</v>
      </c>
    </row>
    <row r="459" spans="1:32">
      <c r="A459" s="31" t="s">
        <v>843</v>
      </c>
      <c r="B459" t="s">
        <v>77</v>
      </c>
      <c r="C459">
        <v>19</v>
      </c>
      <c r="D459" t="s">
        <v>78</v>
      </c>
      <c r="E459" s="32">
        <v>3811569725</v>
      </c>
      <c r="F459" s="32">
        <v>133623567</v>
      </c>
      <c r="G459">
        <v>1348</v>
      </c>
      <c r="H459">
        <v>168</v>
      </c>
      <c r="I459">
        <v>1516</v>
      </c>
      <c r="J459">
        <v>172173</v>
      </c>
      <c r="K459">
        <v>173689</v>
      </c>
      <c r="L459">
        <v>7348</v>
      </c>
      <c r="M459">
        <v>8521</v>
      </c>
      <c r="N459">
        <v>341018</v>
      </c>
      <c r="O459">
        <v>7915</v>
      </c>
      <c r="R459">
        <v>522622</v>
      </c>
      <c r="S459">
        <v>9175246</v>
      </c>
      <c r="T459">
        <v>3633402</v>
      </c>
      <c r="U459" t="s">
        <v>844</v>
      </c>
      <c r="V459">
        <v>25</v>
      </c>
      <c r="Y459">
        <v>444608</v>
      </c>
      <c r="Z459">
        <v>78014</v>
      </c>
      <c r="AA459">
        <v>4068031</v>
      </c>
      <c r="AB459">
        <v>5107215</v>
      </c>
      <c r="AC459" t="s">
        <v>217</v>
      </c>
      <c r="AD459" t="s">
        <v>243</v>
      </c>
    </row>
    <row r="460" spans="1:32">
      <c r="A460" s="31"/>
      <c r="E460" s="32"/>
      <c r="F460" s="32"/>
    </row>
    <row r="461" spans="1:32">
      <c r="A461" s="31"/>
      <c r="E461" s="32"/>
      <c r="F461" s="32"/>
    </row>
    <row r="462" spans="1:32">
      <c r="A462" s="31"/>
      <c r="E462" s="32"/>
      <c r="F462" s="32"/>
    </row>
    <row r="463" spans="1:32">
      <c r="A463" s="31" t="s">
        <v>79</v>
      </c>
      <c r="B463" t="s">
        <v>80</v>
      </c>
      <c r="C463" t="s">
        <v>81</v>
      </c>
      <c r="D463" t="s">
        <v>82</v>
      </c>
      <c r="E463" t="s">
        <v>83</v>
      </c>
      <c r="F463" t="s">
        <v>84</v>
      </c>
      <c r="G463" t="s">
        <v>85</v>
      </c>
      <c r="H463" t="s">
        <v>86</v>
      </c>
      <c r="I463" t="s">
        <v>87</v>
      </c>
      <c r="J463" t="s">
        <v>88</v>
      </c>
      <c r="K463" t="s">
        <v>89</v>
      </c>
      <c r="L463" t="s">
        <v>90</v>
      </c>
      <c r="M463" t="s">
        <v>91</v>
      </c>
      <c r="N463" t="s">
        <v>92</v>
      </c>
      <c r="O463" t="s">
        <v>93</v>
      </c>
      <c r="P463" t="s">
        <v>94</v>
      </c>
      <c r="Q463" t="s">
        <v>95</v>
      </c>
      <c r="R463" t="s">
        <v>96</v>
      </c>
      <c r="S463" t="s">
        <v>97</v>
      </c>
      <c r="T463" t="s">
        <v>98</v>
      </c>
      <c r="U463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2022-01-16T17:33:02Z</dcterms:modified>
</cp:coreProperties>
</file>